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E3B8FB50585D4B38BCB22438BE46A86B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475" y="1037590"/>
          <a:ext cx="916305" cy="732790"/>
        </a:xfrm>
        <a:prstGeom prst="rect">
          <a:avLst/>
        </a:prstGeom>
      </xdr:spPr>
    </xdr:pic>
  </etc:cellImage>
  <etc:cellImage>
    <xdr:pic>
      <xdr:nvPicPr>
        <xdr:cNvPr id="6" name="ID_2ECE693C5CEB4308B2E59DF600CF0D0F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565" y="1946910"/>
          <a:ext cx="745490" cy="544195"/>
        </a:xfrm>
        <a:prstGeom prst="rect">
          <a:avLst/>
        </a:prstGeom>
      </xdr:spPr>
    </xdr:pic>
  </etc:cellImage>
  <etc:cellImage>
    <xdr:pic>
      <xdr:nvPicPr>
        <xdr:cNvPr id="4" name="ID_A05BEF25F09A4604A6335BD4C1D3B72E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7590" y="2767330"/>
          <a:ext cx="855345" cy="535305"/>
        </a:xfrm>
        <a:prstGeom prst="rect">
          <a:avLst/>
        </a:prstGeom>
      </xdr:spPr>
    </xdr:pic>
  </etc:cellImage>
  <etc:cellImage>
    <xdr:pic>
      <xdr:nvPicPr>
        <xdr:cNvPr id="3" name="ID_8BB55472648F40F6BDA179DA1BE9B0C2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475" y="3576320"/>
          <a:ext cx="916305" cy="599440"/>
        </a:xfrm>
        <a:prstGeom prst="rect">
          <a:avLst/>
        </a:prstGeom>
      </xdr:spPr>
    </xdr:pic>
  </etc:cellImage>
  <etc:cellImage>
    <xdr:pic>
      <xdr:nvPicPr>
        <xdr:cNvPr id="5" name="ID_EFE6DCB236184E2F9E8B796A656D52E2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7590" y="4459605"/>
          <a:ext cx="855345" cy="535305"/>
        </a:xfrm>
        <a:prstGeom prst="rect">
          <a:avLst/>
        </a:prstGeom>
      </xdr:spPr>
    </xdr:pic>
  </etc:cellImage>
  <etc:cellImage>
    <xdr:pic>
      <xdr:nvPicPr>
        <xdr:cNvPr id="8" name="ID_A8B6773E691B4B3FBE1DDF267BD7F46A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3470" y="5279390"/>
          <a:ext cx="743585" cy="544195"/>
        </a:xfrm>
        <a:prstGeom prst="rect">
          <a:avLst/>
        </a:prstGeom>
      </xdr:spPr>
    </xdr:pic>
  </etc:cellImage>
  <etc:cellImage>
    <xdr:pic>
      <xdr:nvPicPr>
        <xdr:cNvPr id="9" name="ID_7E1BFBBD536F43EB94B0462980B35930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7460" y="5986780"/>
          <a:ext cx="396875" cy="761365"/>
        </a:xfrm>
        <a:prstGeom prst="rect">
          <a:avLst/>
        </a:prstGeom>
      </xdr:spPr>
    </xdr:pic>
  </etc:cellImage>
  <etc:cellImage>
    <xdr:pic>
      <xdr:nvPicPr>
        <xdr:cNvPr id="10" name="ID_75E6F51667304DE8BA363FE4BF9A6118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7460" y="6896735"/>
          <a:ext cx="396875" cy="571500"/>
        </a:xfrm>
        <a:prstGeom prst="rect">
          <a:avLst/>
        </a:prstGeom>
      </xdr:spPr>
    </xdr:pic>
  </etc:cellImage>
  <etc:cellImage>
    <xdr:pic>
      <xdr:nvPicPr>
        <xdr:cNvPr id="7" name="ID_AAC2D9F9FEAD4846826D069311A1CCE9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3470" y="7727950"/>
          <a:ext cx="743585" cy="543560"/>
        </a:xfrm>
        <a:prstGeom prst="rect">
          <a:avLst/>
        </a:prstGeom>
      </xdr:spPr>
    </xdr:pic>
  </etc:cellImage>
  <etc:cellImage>
    <xdr:pic>
      <xdr:nvPicPr>
        <xdr:cNvPr id="19" name="ID_FCB84898DB4049BD9EC59526AA74B5D9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2995" y="8457565"/>
          <a:ext cx="396875" cy="571500"/>
        </a:xfrm>
        <a:prstGeom prst="rect">
          <a:avLst/>
        </a:prstGeom>
      </xdr:spPr>
    </xdr:pic>
  </etc:cellImage>
  <etc:cellImage>
    <xdr:pic>
      <xdr:nvPicPr>
        <xdr:cNvPr id="20" name="ID_39704D6BEF624548901FCA3DE5213E5B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1095" y="9267190"/>
          <a:ext cx="287020" cy="553720"/>
        </a:xfrm>
        <a:prstGeom prst="rect">
          <a:avLst/>
        </a:prstGeom>
      </xdr:spPr>
    </xdr:pic>
  </etc:cellImage>
  <etc:cellImage>
    <xdr:pic>
      <xdr:nvPicPr>
        <xdr:cNvPr id="16" name="ID_1138E943AED446E5A933480AD462E75B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415" y="10146030"/>
          <a:ext cx="607060" cy="663575"/>
        </a:xfrm>
        <a:prstGeom prst="rect">
          <a:avLst/>
        </a:prstGeom>
      </xdr:spPr>
    </xdr:pic>
  </etc:cellImage>
  <etc:cellImage>
    <xdr:pic>
      <xdr:nvPicPr>
        <xdr:cNvPr id="15" name="ID_56B773A7D7FC4BFA9FDF9F86AD6370D4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245" y="11047730"/>
          <a:ext cx="787400" cy="593090"/>
        </a:xfrm>
        <a:prstGeom prst="rect">
          <a:avLst/>
        </a:prstGeom>
      </xdr:spPr>
    </xdr:pic>
  </etc:cellImage>
  <etc:cellImage>
    <xdr:pic>
      <xdr:nvPicPr>
        <xdr:cNvPr id="12" name="ID_FBC5BE8C51B24B9DA7E76E79D9D7B389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9820" y="11835130"/>
          <a:ext cx="730250" cy="742315"/>
        </a:xfrm>
        <a:prstGeom prst="rect">
          <a:avLst/>
        </a:prstGeom>
      </xdr:spPr>
    </xdr:pic>
  </etc:cellImage>
  <etc:cellImage>
    <xdr:pic>
      <xdr:nvPicPr>
        <xdr:cNvPr id="14" name="ID_3DD0AA6BBE2E42E3A086DD8F51C91625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7915" y="12731115"/>
          <a:ext cx="734695" cy="647700"/>
        </a:xfrm>
        <a:prstGeom prst="rect">
          <a:avLst/>
        </a:prstGeom>
      </xdr:spPr>
    </xdr:pic>
  </etc:cellImage>
  <etc:cellImage>
    <xdr:pic>
      <xdr:nvPicPr>
        <xdr:cNvPr id="13" name="ID_E3B003596B714D3493EDF442700EE96E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7920" y="13528040"/>
          <a:ext cx="655955" cy="728345"/>
        </a:xfrm>
        <a:prstGeom prst="rect">
          <a:avLst/>
        </a:prstGeom>
      </xdr:spPr>
    </xdr:pic>
  </etc:cellImage>
  <etc:cellImage>
    <xdr:pic>
      <xdr:nvPicPr>
        <xdr:cNvPr id="18" name="ID_EBE53B93EB054237804C3BAC781F2D20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6970" y="14403070"/>
          <a:ext cx="617855" cy="631825"/>
        </a:xfrm>
        <a:prstGeom prst="rect">
          <a:avLst/>
        </a:prstGeom>
      </xdr:spPr>
    </xdr:pic>
  </etc:cellImage>
  <etc:cellImage>
    <xdr:pic>
      <xdr:nvPicPr>
        <xdr:cNvPr id="17" name="ID_BFEE26D5F7CD4A908865CAB6FB7060C6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8245" y="15163800"/>
          <a:ext cx="535305" cy="740410"/>
        </a:xfrm>
        <a:prstGeom prst="rect">
          <a:avLst/>
        </a:prstGeom>
      </xdr:spPr>
    </xdr:pic>
  </etc:cellImage>
  <etc:cellImage>
    <xdr:pic>
      <xdr:nvPicPr>
        <xdr:cNvPr id="11" name="ID_2B335E2F036746BEA6EF7FE91D003A61"/>
        <xdr:cNvPicPr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565" y="15994380"/>
          <a:ext cx="746760" cy="713740"/>
        </a:xfrm>
        <a:prstGeom prst="rect">
          <a:avLst/>
        </a:prstGeom>
      </xdr:spPr>
    </xdr:pic>
  </etc:cellImage>
  <etc:cellImage>
    <xdr:pic>
      <xdr:nvPicPr>
        <xdr:cNvPr id="31" name="ID_2CF641DC809441BB88C0ACEA4A1D96B9"/>
        <xdr:cNvPicPr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245" y="16916400"/>
          <a:ext cx="787400" cy="555625"/>
        </a:xfrm>
        <a:prstGeom prst="rect">
          <a:avLst/>
        </a:prstGeom>
      </xdr:spPr>
    </xdr:pic>
  </etc:cellImage>
  <etc:cellImage>
    <xdr:pic>
      <xdr:nvPicPr>
        <xdr:cNvPr id="29" name="ID_AD0A0730FFF34E0A8CBE2D027BDD9424"/>
        <xdr:cNvPicPr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2170" y="17659985"/>
          <a:ext cx="771525" cy="661670"/>
        </a:xfrm>
        <a:prstGeom prst="rect">
          <a:avLst/>
        </a:prstGeom>
      </xdr:spPr>
    </xdr:pic>
  </etc:cellImage>
  <etc:cellImage>
    <xdr:pic>
      <xdr:nvPicPr>
        <xdr:cNvPr id="28" name="ID_DF15BD1A71EE414F8C52DF36D539F41A"/>
        <xdr:cNvPicPr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470" y="18627090"/>
          <a:ext cx="788035" cy="647700"/>
        </a:xfrm>
        <a:prstGeom prst="rect">
          <a:avLst/>
        </a:prstGeom>
      </xdr:spPr>
    </xdr:pic>
  </etc:cellImage>
  <etc:cellImage>
    <xdr:pic>
      <xdr:nvPicPr>
        <xdr:cNvPr id="30" name="ID_AD861B46524547818ACE8418E9F1A21C"/>
        <xdr:cNvPicPr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115" y="19578320"/>
          <a:ext cx="581025" cy="746125"/>
        </a:xfrm>
        <a:prstGeom prst="rect">
          <a:avLst/>
        </a:prstGeom>
      </xdr:spPr>
    </xdr:pic>
  </etc:cellImage>
  <etc:cellImage>
    <xdr:pic>
      <xdr:nvPicPr>
        <xdr:cNvPr id="26" name="ID_253DE602B06F42FBA1DF831AC0661849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265" y="20537805"/>
          <a:ext cx="975995" cy="634365"/>
        </a:xfrm>
        <a:prstGeom prst="rect">
          <a:avLst/>
        </a:prstGeom>
      </xdr:spPr>
    </xdr:pic>
  </etc:cellImage>
  <etc:cellImage>
    <xdr:pic>
      <xdr:nvPicPr>
        <xdr:cNvPr id="32" name="ID_2CC0249F364842BA988D9AF6FD9011E7"/>
        <xdr:cNvPicPr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2845" y="21367115"/>
          <a:ext cx="584200" cy="606425"/>
        </a:xfrm>
        <a:prstGeom prst="rect">
          <a:avLst/>
        </a:prstGeom>
      </xdr:spPr>
    </xdr:pic>
  </etc:cellImage>
  <etc:cellImage>
    <xdr:pic>
      <xdr:nvPicPr>
        <xdr:cNvPr id="33" name="ID_EDFB9311A67044E1B1564F372A4AF66E"/>
        <xdr:cNvPicPr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5390" y="22160865"/>
          <a:ext cx="498475" cy="649605"/>
        </a:xfrm>
        <a:prstGeom prst="rect">
          <a:avLst/>
        </a:prstGeom>
      </xdr:spPr>
    </xdr:pic>
  </etc:cellImage>
  <etc:cellImage>
    <xdr:pic>
      <xdr:nvPicPr>
        <xdr:cNvPr id="34" name="ID_0C4121EDC0EC43F8AEAB1E5BABBB23AE"/>
        <xdr:cNvPicPr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4445" y="23013670"/>
          <a:ext cx="379730" cy="574675"/>
        </a:xfrm>
        <a:prstGeom prst="rect">
          <a:avLst/>
        </a:prstGeom>
      </xdr:spPr>
    </xdr:pic>
  </etc:cellImage>
  <etc:cellImage>
    <xdr:pic>
      <xdr:nvPicPr>
        <xdr:cNvPr id="27" name="ID_C1A0DED48B2946CAAF74886B9F892E6C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720" y="23773765"/>
          <a:ext cx="805180" cy="735330"/>
        </a:xfrm>
        <a:prstGeom prst="rect">
          <a:avLst/>
        </a:prstGeom>
      </xdr:spPr>
    </xdr:pic>
  </etc:cellImage>
  <etc:cellImage>
    <xdr:pic>
      <xdr:nvPicPr>
        <xdr:cNvPr id="25" name="ID_B0EB9E79924B4555B7BA6BAFBE6EAC4B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2815" y="25248235"/>
          <a:ext cx="1083945" cy="584200"/>
        </a:xfrm>
        <a:prstGeom prst="rect">
          <a:avLst/>
        </a:prstGeom>
      </xdr:spPr>
    </xdr:pic>
  </etc:cellImage>
  <etc:cellImage>
    <xdr:pic>
      <xdr:nvPicPr>
        <xdr:cNvPr id="37" name="ID_DB1012DC1F164821B3F43282D77AC588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8395" y="26540460"/>
          <a:ext cx="673100" cy="688975"/>
        </a:xfrm>
        <a:prstGeom prst="rect">
          <a:avLst/>
        </a:prstGeom>
      </xdr:spPr>
    </xdr:pic>
  </etc:cellImage>
  <etc:cellImage>
    <xdr:pic>
      <xdr:nvPicPr>
        <xdr:cNvPr id="35" name="ID_B1359727B3FF42BE9BEE43598355824B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315" y="27391360"/>
          <a:ext cx="937895" cy="616585"/>
        </a:xfrm>
        <a:prstGeom prst="rect">
          <a:avLst/>
        </a:prstGeom>
      </xdr:spPr>
    </xdr:pic>
  </etc:cellImage>
  <etc:cellImage>
    <xdr:pic>
      <xdr:nvPicPr>
        <xdr:cNvPr id="43" name="ID_7BDCA38F631C435AACD1031A5C0ED495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6495" y="28919170"/>
          <a:ext cx="367665" cy="548005"/>
        </a:xfrm>
        <a:prstGeom prst="rect">
          <a:avLst/>
        </a:prstGeom>
      </xdr:spPr>
    </xdr:pic>
  </etc:cellImage>
  <etc:cellImage>
    <xdr:pic>
      <xdr:nvPicPr>
        <xdr:cNvPr id="41" name="ID_056A4F83B56E405790F7504478D4C362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545" y="29760545"/>
          <a:ext cx="568325" cy="560705"/>
        </a:xfrm>
        <a:prstGeom prst="rect">
          <a:avLst/>
        </a:prstGeom>
      </xdr:spPr>
    </xdr:pic>
  </etc:cellImage>
  <etc:cellImage>
    <xdr:pic>
      <xdr:nvPicPr>
        <xdr:cNvPr id="40" name="ID_068B460BC4CB4A788728372B8806B879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2515" y="30561915"/>
          <a:ext cx="623570" cy="563245"/>
        </a:xfrm>
        <a:prstGeom prst="rect">
          <a:avLst/>
        </a:prstGeom>
      </xdr:spPr>
    </xdr:pic>
  </etc:cellImage>
  <etc:cellImage>
    <xdr:pic>
      <xdr:nvPicPr>
        <xdr:cNvPr id="44" name="ID_0BBB33FFED6543A6B974C0E340B3F41A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995" y="31428055"/>
          <a:ext cx="340995" cy="511810"/>
        </a:xfrm>
        <a:prstGeom prst="rect">
          <a:avLst/>
        </a:prstGeom>
      </xdr:spPr>
    </xdr:pic>
  </etc:cellImage>
  <etc:cellImage>
    <xdr:pic>
      <xdr:nvPicPr>
        <xdr:cNvPr id="39" name="ID_062C97D187F744D483FD60DCB2265C1C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9495" y="32192595"/>
          <a:ext cx="599440" cy="606425"/>
        </a:xfrm>
        <a:prstGeom prst="rect">
          <a:avLst/>
        </a:prstGeom>
      </xdr:spPr>
    </xdr:pic>
  </etc:cellImage>
  <etc:cellImage>
    <xdr:pic>
      <xdr:nvPicPr>
        <xdr:cNvPr id="38" name="ID_B7B03FF6918D4CCFAEEEF6C5B0FBEF2F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315" y="33025080"/>
          <a:ext cx="741045" cy="567690"/>
        </a:xfrm>
        <a:prstGeom prst="rect">
          <a:avLst/>
        </a:prstGeom>
      </xdr:spPr>
    </xdr:pic>
  </etc:cellImage>
  <etc:cellImage>
    <xdr:pic>
      <xdr:nvPicPr>
        <xdr:cNvPr id="42" name="ID_EF276BB39B064410BA74326CA93D47BD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915" y="33983930"/>
          <a:ext cx="478790" cy="593090"/>
        </a:xfrm>
        <a:prstGeom prst="rect">
          <a:avLst/>
        </a:prstGeom>
      </xdr:spPr>
    </xdr:pic>
  </etc:cellImage>
  <etc:cellImage>
    <xdr:pic>
      <xdr:nvPicPr>
        <xdr:cNvPr id="53" name="ID_1D890785A8374185BE7E060B261CD64D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420" y="34759900"/>
          <a:ext cx="394970" cy="603885"/>
        </a:xfrm>
        <a:prstGeom prst="rect">
          <a:avLst/>
        </a:prstGeom>
      </xdr:spPr>
    </xdr:pic>
  </etc:cellImage>
  <etc:cellImage>
    <xdr:pic>
      <xdr:nvPicPr>
        <xdr:cNvPr id="54" name="ID_BEFDFA420EFF4B0898A49ADD5B6949F0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4120" y="35567620"/>
          <a:ext cx="370840" cy="586105"/>
        </a:xfrm>
        <a:prstGeom prst="rect">
          <a:avLst/>
        </a:prstGeom>
      </xdr:spPr>
    </xdr:pic>
  </etc:cellImage>
  <etc:cellImage>
    <xdr:pic>
      <xdr:nvPicPr>
        <xdr:cNvPr id="52" name="ID_79A7B9E333AE4F74B37A665ADF47D32A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140" y="36438840"/>
          <a:ext cx="803275" cy="441325"/>
        </a:xfrm>
        <a:prstGeom prst="rect">
          <a:avLst/>
        </a:prstGeom>
      </xdr:spPr>
    </xdr:pic>
  </etc:cellImage>
  <etc:cellImage>
    <xdr:pic>
      <xdr:nvPicPr>
        <xdr:cNvPr id="50" name="ID_74E990BE7C6B4159BF0A865BC8455303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15" y="37238940"/>
          <a:ext cx="768350" cy="488315"/>
        </a:xfrm>
        <a:prstGeom prst="rect">
          <a:avLst/>
        </a:prstGeom>
      </xdr:spPr>
    </xdr:pic>
  </etc:cellImage>
  <etc:cellImage>
    <xdr:pic>
      <xdr:nvPicPr>
        <xdr:cNvPr id="49" name="ID_EA355ACBCCC0489495ECD3F0E42F8AEB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3470" y="38134925"/>
          <a:ext cx="743585" cy="544195"/>
        </a:xfrm>
        <a:prstGeom prst="rect">
          <a:avLst/>
        </a:prstGeom>
      </xdr:spPr>
    </xdr:pic>
  </etc:cellImage>
  <etc:cellImage>
    <xdr:pic>
      <xdr:nvPicPr>
        <xdr:cNvPr id="45" name="ID_7501E7905CE947AAA87617B75EE7196E"/>
        <xdr:cNvPicPr>
          <a:picLocks noChangeAspect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4745" y="38853110"/>
          <a:ext cx="660400" cy="796925"/>
        </a:xfrm>
        <a:prstGeom prst="rect">
          <a:avLst/>
        </a:prstGeom>
      </xdr:spPr>
    </xdr:pic>
  </etc:cellImage>
  <etc:cellImage>
    <xdr:pic>
      <xdr:nvPicPr>
        <xdr:cNvPr id="47" name="ID_3B530C32B7A84F069EF7D8B1F41AB350"/>
        <xdr:cNvPicPr>
          <a:picLocks noChangeAspect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9965" y="39806880"/>
          <a:ext cx="949960" cy="520065"/>
        </a:xfrm>
        <a:prstGeom prst="rect">
          <a:avLst/>
        </a:prstGeom>
      </xdr:spPr>
    </xdr:pic>
  </etc:cellImage>
  <etc:cellImage>
    <xdr:pic>
      <xdr:nvPicPr>
        <xdr:cNvPr id="48" name="ID_81430DA6BFCB45289794AFA7DAFA162B"/>
        <xdr:cNvPicPr>
          <a:picLocks noChangeAspect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1390" y="40618410"/>
          <a:ext cx="1007745" cy="470535"/>
        </a:xfrm>
        <a:prstGeom prst="rect">
          <a:avLst/>
        </a:prstGeom>
      </xdr:spPr>
    </xdr:pic>
  </etc:cellImage>
  <etc:cellImage>
    <xdr:pic>
      <xdr:nvPicPr>
        <xdr:cNvPr id="51" name="ID_23303A2760474716AE6B9A20AF7D6290"/>
        <xdr:cNvPicPr>
          <a:picLocks noChangeAspect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0945" y="41308020"/>
          <a:ext cx="508000" cy="721360"/>
        </a:xfrm>
        <a:prstGeom prst="rect">
          <a:avLst/>
        </a:prstGeom>
      </xdr:spPr>
    </xdr:pic>
  </etc:cellImage>
  <etc:cellImage>
    <xdr:pic>
      <xdr:nvPicPr>
        <xdr:cNvPr id="46" name="ID_FBD13CFDE1BE4F05ACCE588A5EF2898A"/>
        <xdr:cNvPicPr>
          <a:picLocks noChangeAspect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0765" y="42093515"/>
          <a:ext cx="821690" cy="621665"/>
        </a:xfrm>
        <a:prstGeom prst="rect">
          <a:avLst/>
        </a:prstGeom>
      </xdr:spPr>
    </xdr:pic>
  </etc:cellImage>
  <etc:cellImage>
    <xdr:pic>
      <xdr:nvPicPr>
        <xdr:cNvPr id="69" name="ID_4AC4056683F54BF09CF5953983DB5837"/>
        <xdr:cNvPicPr>
          <a:picLocks noChangeAspect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470" y="42943145"/>
          <a:ext cx="1012190" cy="598805"/>
        </a:xfrm>
        <a:prstGeom prst="rect">
          <a:avLst/>
        </a:prstGeom>
      </xdr:spPr>
    </xdr:pic>
  </etc:cellImage>
  <etc:cellImage>
    <xdr:pic>
      <xdr:nvPicPr>
        <xdr:cNvPr id="66" name="ID_552F50211CDA4362A1936FDEFFDCD6F2"/>
        <xdr:cNvPicPr>
          <a:picLocks noChangeAspect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040" y="43881675"/>
          <a:ext cx="1019810" cy="596900"/>
        </a:xfrm>
        <a:prstGeom prst="rect">
          <a:avLst/>
        </a:prstGeom>
      </xdr:spPr>
    </xdr:pic>
  </etc:cellImage>
  <etc:cellImage>
    <xdr:pic>
      <xdr:nvPicPr>
        <xdr:cNvPr id="61" name="ID_12466A966ED3412CB7955D7BF9C6AD54"/>
        <xdr:cNvPicPr>
          <a:picLocks noChangeAspect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1075" y="44672250"/>
          <a:ext cx="966470" cy="698500"/>
        </a:xfrm>
        <a:prstGeom prst="rect">
          <a:avLst/>
        </a:prstGeom>
      </xdr:spPr>
    </xdr:pic>
  </etc:cellImage>
  <etc:cellImage>
    <xdr:pic>
      <xdr:nvPicPr>
        <xdr:cNvPr id="65" name="ID_5E31AA83AFE24F4B85D5943D313EE3E7"/>
        <xdr:cNvPicPr>
          <a:picLocks noChangeAspect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2820" y="45474890"/>
          <a:ext cx="1016635" cy="630555"/>
        </a:xfrm>
        <a:prstGeom prst="rect">
          <a:avLst/>
        </a:prstGeom>
      </xdr:spPr>
    </xdr:pic>
  </etc:cellImage>
  <etc:cellImage>
    <xdr:pic>
      <xdr:nvPicPr>
        <xdr:cNvPr id="21" name="ID_4B24EB193C0D4E18B8931BE2330747B1"/>
        <xdr:cNvPicPr>
          <a:picLocks noChangeAspect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655" y="46431200"/>
          <a:ext cx="609600" cy="404495"/>
        </a:xfrm>
        <a:prstGeom prst="rect">
          <a:avLst/>
        </a:prstGeom>
      </xdr:spPr>
    </xdr:pic>
  </etc:cellImage>
  <etc:cellImage>
    <xdr:pic>
      <xdr:nvPicPr>
        <xdr:cNvPr id="22" name="ID_10662B1E79924B77BB52981112DAE18A"/>
        <xdr:cNvPicPr>
          <a:picLocks noChangeAspect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3955" y="47193835"/>
          <a:ext cx="1000125" cy="671830"/>
        </a:xfrm>
        <a:prstGeom prst="rect">
          <a:avLst/>
        </a:prstGeom>
      </xdr:spPr>
    </xdr:pic>
  </etc:cellImage>
  <etc:cellImage>
    <xdr:pic>
      <xdr:nvPicPr>
        <xdr:cNvPr id="63" name="ID_7D5640C2664E48359A486272633FF11A"/>
        <xdr:cNvPicPr>
          <a:picLocks noChangeAspect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880" y="47996475"/>
          <a:ext cx="1000125" cy="675640"/>
        </a:xfrm>
        <a:prstGeom prst="rect">
          <a:avLst/>
        </a:prstGeom>
      </xdr:spPr>
    </xdr:pic>
  </etc:cellImage>
  <etc:cellImage>
    <xdr:pic>
      <xdr:nvPicPr>
        <xdr:cNvPr id="68" name="ID_522D7AB4CFF44F33AD40520C6E039483"/>
        <xdr:cNvPicPr>
          <a:picLocks noChangeAspect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7740" y="48929290"/>
          <a:ext cx="995680" cy="625475"/>
        </a:xfrm>
        <a:prstGeom prst="rect">
          <a:avLst/>
        </a:prstGeom>
      </xdr:spPr>
    </xdr:pic>
  </etc:cellImage>
  <etc:cellImage>
    <xdr:pic>
      <xdr:nvPicPr>
        <xdr:cNvPr id="67" name="ID_26726118C6D44ED298DB14CFDB08E86D"/>
        <xdr:cNvPicPr>
          <a:picLocks noChangeAspect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040" y="49811305"/>
          <a:ext cx="1019810" cy="603250"/>
        </a:xfrm>
        <a:prstGeom prst="rect">
          <a:avLst/>
        </a:prstGeom>
      </xdr:spPr>
    </xdr:pic>
  </etc:cellImage>
  <etc:cellImage>
    <xdr:pic>
      <xdr:nvPicPr>
        <xdr:cNvPr id="70" name="ID_AD543578E587424AA47460336B68C4D7"/>
        <xdr:cNvPicPr>
          <a:picLocks noChangeAspect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5" y="50615215"/>
          <a:ext cx="440690" cy="760730"/>
        </a:xfrm>
        <a:prstGeom prst="rect">
          <a:avLst/>
        </a:prstGeom>
      </xdr:spPr>
    </xdr:pic>
  </etc:cellImage>
  <etc:cellImage>
    <xdr:pic>
      <xdr:nvPicPr>
        <xdr:cNvPr id="73" name="ID_5C7B1EFFF29F48BFAD4BF09572F2730F"/>
        <xdr:cNvPicPr>
          <a:picLocks noChangeAspect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0465" y="51455320"/>
          <a:ext cx="890905" cy="791210"/>
        </a:xfrm>
        <a:prstGeom prst="rect">
          <a:avLst/>
        </a:prstGeom>
      </xdr:spPr>
    </xdr:pic>
  </etc:cellImage>
  <etc:cellImage>
    <xdr:pic>
      <xdr:nvPicPr>
        <xdr:cNvPr id="74" name="ID_F439BECE94E64F14A4994A4328A32560"/>
        <xdr:cNvPicPr>
          <a:picLocks noChangeAspect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52534820"/>
          <a:ext cx="884555" cy="732790"/>
        </a:xfrm>
        <a:prstGeom prst="rect">
          <a:avLst/>
        </a:prstGeom>
      </xdr:spPr>
    </xdr:pic>
  </etc:cellImage>
  <etc:cellImage>
    <xdr:pic>
      <xdr:nvPicPr>
        <xdr:cNvPr id="72" name="ID_F279F83728094D14B991127F9775A873"/>
        <xdr:cNvPicPr>
          <a:picLocks noChangeAspect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040" y="54559200"/>
          <a:ext cx="1021080" cy="748030"/>
        </a:xfrm>
        <a:prstGeom prst="rect">
          <a:avLst/>
        </a:prstGeom>
      </xdr:spPr>
    </xdr:pic>
  </etc:cellImage>
  <etc:cellImage>
    <xdr:pic>
      <xdr:nvPicPr>
        <xdr:cNvPr id="75" name="ID_3FFFF26935A049A1A76EA0A66C1714A4"/>
        <xdr:cNvPicPr>
          <a:picLocks noChangeAspect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4445" y="53628925"/>
          <a:ext cx="379730" cy="57658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<sst xmlns="http://schemas.openxmlformats.org/spreadsheetml/2006/main" count="274" uniqueCount="153">
  <si>
    <t>项目内容</t>
  </si>
  <si>
    <t>申请部门</t>
  </si>
  <si>
    <t>科室位置</t>
  </si>
  <si>
    <t>需求家具</t>
  </si>
  <si>
    <t>数量</t>
  </si>
  <si>
    <t>参考尺寸（MM）需现场踏勘</t>
  </si>
  <si>
    <t>材质</t>
  </si>
  <si>
    <t>参考图</t>
  </si>
  <si>
    <t>门诊办公室</t>
  </si>
  <si>
    <t>门诊2楼</t>
  </si>
  <si>
    <t>候诊椅（五人座）</t>
  </si>
  <si>
    <t>1750*650*780</t>
  </si>
  <si>
    <t>塑料+五金脚架</t>
  </si>
  <si>
    <t>办公卡位</t>
  </si>
  <si>
    <t>1200*1400*11
00</t>
  </si>
  <si>
    <t>颗粒板，带屏风</t>
  </si>
  <si>
    <t>主任办公桌</t>
  </si>
  <si>
    <t>1400*600*750</t>
  </si>
  <si>
    <t>颗粒板</t>
  </si>
  <si>
    <t>药学部</t>
  </si>
  <si>
    <t>门诊一楼</t>
  </si>
  <si>
    <t>pp酸碱柜</t>
  </si>
  <si>
    <t>590*460*1650</t>
  </si>
  <si>
    <t>聚乙烯材质</t>
  </si>
  <si>
    <t>药物临床试验机构办公室</t>
  </si>
  <si>
    <t>行政楼4楼405</t>
  </si>
  <si>
    <t>1200*1400*1100</t>
  </si>
  <si>
    <t>颗粒
板，带
屏风</t>
  </si>
  <si>
    <t>铁皮柜</t>
  </si>
  <si>
    <t>800*400*2000</t>
  </si>
  <si>
    <t>钢制</t>
  </si>
  <si>
    <t>茶水柜</t>
  </si>
  <si>
    <t>800*400*1200</t>
  </si>
  <si>
    <t>颗粒
板，木
制</t>
  </si>
  <si>
    <t>医学伦理委员会办公室</t>
  </si>
  <si>
    <t>行政楼4楼404室（左边）</t>
  </si>
  <si>
    <t>生殖内分泌专科</t>
  </si>
  <si>
    <t>门诊四楼</t>
  </si>
  <si>
    <t>圆凳</t>
  </si>
  <si>
    <t>常规</t>
  </si>
  <si>
    <t>皮垫，
五金脚
架</t>
  </si>
  <si>
    <t>肿瘤内科MDT诊室</t>
  </si>
  <si>
    <t>会议桌</t>
  </si>
  <si>
    <t>1600*800*750</t>
  </si>
  <si>
    <t>病理科</t>
  </si>
  <si>
    <t>门诊3楼</t>
  </si>
  <si>
    <t>蜡块柜</t>
  </si>
  <si>
    <t>500×435×39
0</t>
  </si>
  <si>
    <t>晾片柜</t>
  </si>
  <si>
    <t>玻片柜</t>
  </si>
  <si>
    <t>急诊</t>
  </si>
  <si>
    <t>急诊科</t>
  </si>
  <si>
    <t>值班床</t>
  </si>
  <si>
    <t>1900*900*180
0</t>
  </si>
  <si>
    <t>细胞分子诊断中心</t>
  </si>
  <si>
    <t>医疗综合楼2楼细胞分子诊断中心</t>
  </si>
  <si>
    <t>8层书柜</t>
  </si>
  <si>
    <t>1000*300*200
0</t>
  </si>
  <si>
    <t>移动抽屉小木柜</t>
  </si>
  <si>
    <t>400*480*630</t>
  </si>
  <si>
    <t>后勤科</t>
  </si>
  <si>
    <t>行政楼
101</t>
  </si>
  <si>
    <t>行李箱置物架</t>
  </si>
  <si>
    <t>415*260*585</t>
  </si>
  <si>
    <t>日间化疗</t>
  </si>
  <si>
    <t>原肿瘤
科门诊</t>
  </si>
  <si>
    <t>输液椅</t>
  </si>
  <si>
    <t>放射科</t>
  </si>
  <si>
    <t>放射科
医生办</t>
  </si>
  <si>
    <t>办公桌</t>
  </si>
  <si>
    <t>放射科
MR室</t>
  </si>
  <si>
    <t>更衣柜</t>
  </si>
  <si>
    <t>1100*450*180
0</t>
  </si>
  <si>
    <t>钢板</t>
  </si>
  <si>
    <t>超声科</t>
  </si>
  <si>
    <t>门诊二楼超声科</t>
  </si>
  <si>
    <t>患者椅</t>
  </si>
  <si>
    <t>400*410*800</t>
  </si>
  <si>
    <t>塑料
Tritan
材质</t>
  </si>
  <si>
    <t>实木椅</t>
  </si>
  <si>
    <t>办公椅</t>
  </si>
  <si>
    <t>尼龙
网布
五金脚
架</t>
  </si>
  <si>
    <t>消化内镜中心</t>
  </si>
  <si>
    <t>门诊三楼</t>
  </si>
  <si>
    <t>1900*900*1800</t>
  </si>
  <si>
    <t>党政办</t>
  </si>
  <si>
    <t>接待室</t>
  </si>
  <si>
    <t>沙发（单
人）</t>
  </si>
  <si>
    <t>1000*750*700</t>
  </si>
  <si>
    <t>皮质+
木架结
构</t>
  </si>
  <si>
    <t>沙发（双
人）</t>
  </si>
  <si>
    <t>1600*750*700</t>
  </si>
  <si>
    <t>方几</t>
  </si>
  <si>
    <t>550*700*500</t>
  </si>
  <si>
    <t>1200*450*2000</t>
  </si>
  <si>
    <t>多层板</t>
  </si>
  <si>
    <t>小会议室</t>
  </si>
  <si>
    <t>椭圆形会议
桌</t>
  </si>
  <si>
    <t>5200*2000*750</t>
  </si>
  <si>
    <t>移动折叠条
桌</t>
  </si>
  <si>
    <t>1600*400*750</t>
  </si>
  <si>
    <t>会议椅</t>
  </si>
  <si>
    <t>675*565*985</t>
  </si>
  <si>
    <t>网布+
五金架</t>
  </si>
  <si>
    <t>大会议室</t>
  </si>
  <si>
    <t>长条会议桌</t>
  </si>
  <si>
    <t>1400*400*750</t>
  </si>
  <si>
    <t>副院长办公室</t>
  </si>
  <si>
    <t>大办公桌</t>
  </si>
  <si>
    <t>1600*1200*750</t>
  </si>
  <si>
    <t>书柜</t>
  </si>
  <si>
    <t>1600*450*750</t>
  </si>
  <si>
    <t>大班椅</t>
  </si>
  <si>
    <t>740*730*1575</t>
  </si>
  <si>
    <t>班前椅</t>
  </si>
  <si>
    <t>740*580*970</t>
  </si>
  <si>
    <t>皮质+
五金架</t>
  </si>
  <si>
    <t>沙发（三
人）</t>
  </si>
  <si>
    <t>1600*850*800</t>
  </si>
  <si>
    <t>茶几</t>
  </si>
  <si>
    <t>1200*450*550</t>
  </si>
  <si>
    <t>党委办公室</t>
  </si>
  <si>
    <t>耳鼻喉科门诊</t>
  </si>
  <si>
    <t>门诊2楼操作室</t>
  </si>
  <si>
    <t>1200*600*750</t>
  </si>
  <si>
    <t>耳鼻喉门诊主任办公室</t>
  </si>
  <si>
    <t>屏风</t>
  </si>
  <si>
    <t>1600*350、700*350两块</t>
  </si>
  <si>
    <t>颗粒板，磨
砂玻璃</t>
  </si>
  <si>
    <t>外科门诊</t>
  </si>
  <si>
    <t>外科门诊②</t>
  </si>
  <si>
    <t>条桌</t>
  </si>
  <si>
    <t>1200*400*750</t>
  </si>
  <si>
    <t>血透室</t>
  </si>
  <si>
    <t>门诊3楼血透室</t>
  </si>
  <si>
    <t>24门鞋柜</t>
  </si>
  <si>
    <t>900*350*1850</t>
  </si>
  <si>
    <t>胸外科与呼吸内科病区</t>
  </si>
  <si>
    <t>住院15
楼西区</t>
  </si>
  <si>
    <t>750×400×750</t>
  </si>
  <si>
    <t>口腔颌面外科与整形烧伤外科与小儿外科</t>
  </si>
  <si>
    <t>住院部8楼东区</t>
  </si>
  <si>
    <t>耳鼻喉头颈（甲状腺）外科、眼科</t>
  </si>
  <si>
    <t>住院部
8楼西
区</t>
  </si>
  <si>
    <t>泌尿外科</t>
  </si>
  <si>
    <t>12楼西会议室</t>
  </si>
  <si>
    <t>12楼西区</t>
  </si>
  <si>
    <t>12楼西区病房</t>
  </si>
  <si>
    <t>文件柜</t>
  </si>
  <si>
    <t>住院部10楼西区</t>
  </si>
  <si>
    <t>五金脚架</t>
  </si>
  <si>
    <t>消化内科病区</t>
  </si>
  <si>
    <t>9楼西区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</si>
</sst>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1"/>
      <color rgb="FF000000"/>
      <name val="仿宋"/>
      <charset val="204"/>
    </font>
    <font>
      <b/>
      <sz val="16"/>
      <name val="仿宋"/>
      <charset val="204"/>
    </font>
    <font>
      <b/>
      <sz val="16"/>
      <color rgb="FF000000"/>
      <name val="仿宋"/>
      <charset val="204"/>
    </font>
    <font>
      <b/>
      <sz val="11"/>
      <name val="仿宋"/>
      <charset val="134"/>
    </font>
    <font>
      <b/>
      <sz val="11"/>
      <name val="仿宋"/>
      <charset val="20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rgb="FF333333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jpeg"/><Relationship Id="rId8" Type="http://schemas.openxmlformats.org/officeDocument/2006/relationships/image" Target="media/image8.jpeg"/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6" Type="http://schemas.openxmlformats.org/officeDocument/2006/relationships/image" Target="media/image56.jpeg"/><Relationship Id="rId55" Type="http://schemas.openxmlformats.org/officeDocument/2006/relationships/image" Target="media/image55.jpeg"/><Relationship Id="rId54" Type="http://schemas.openxmlformats.org/officeDocument/2006/relationships/image" Target="media/image54.jpeg"/><Relationship Id="rId53" Type="http://schemas.openxmlformats.org/officeDocument/2006/relationships/image" Target="media/image53.jpeg"/><Relationship Id="rId52" Type="http://schemas.openxmlformats.org/officeDocument/2006/relationships/image" Target="media/image52.png"/><Relationship Id="rId51" Type="http://schemas.openxmlformats.org/officeDocument/2006/relationships/image" Target="media/image51.jpeg"/><Relationship Id="rId50" Type="http://schemas.openxmlformats.org/officeDocument/2006/relationships/image" Target="media/image50.jpeg"/><Relationship Id="rId5" Type="http://schemas.openxmlformats.org/officeDocument/2006/relationships/image" Target="media/image5.png"/><Relationship Id="rId49" Type="http://schemas.openxmlformats.org/officeDocument/2006/relationships/image" Target="media/image49.jpeg"/><Relationship Id="rId48" Type="http://schemas.openxmlformats.org/officeDocument/2006/relationships/image" Target="media/image48.jpeg"/><Relationship Id="rId47" Type="http://schemas.openxmlformats.org/officeDocument/2006/relationships/image" Target="media/image47.jpeg"/><Relationship Id="rId46" Type="http://schemas.openxmlformats.org/officeDocument/2006/relationships/image" Target="media/image46.jpeg"/><Relationship Id="rId45" Type="http://schemas.openxmlformats.org/officeDocument/2006/relationships/image" Target="media/image45.jpeg"/><Relationship Id="rId44" Type="http://schemas.openxmlformats.org/officeDocument/2006/relationships/image" Target="media/image44.jpeg"/><Relationship Id="rId43" Type="http://schemas.openxmlformats.org/officeDocument/2006/relationships/image" Target="media/image43.jpeg"/><Relationship Id="rId42" Type="http://schemas.openxmlformats.org/officeDocument/2006/relationships/image" Target="media/image42.jpeg"/><Relationship Id="rId41" Type="http://schemas.openxmlformats.org/officeDocument/2006/relationships/image" Target="media/image41.jpeg"/><Relationship Id="rId40" Type="http://schemas.openxmlformats.org/officeDocument/2006/relationships/image" Target="media/image40.png"/><Relationship Id="rId4" Type="http://schemas.openxmlformats.org/officeDocument/2006/relationships/image" Target="media/image4.jpeg"/><Relationship Id="rId39" Type="http://schemas.openxmlformats.org/officeDocument/2006/relationships/image" Target="media/image39.jpeg"/><Relationship Id="rId38" Type="http://schemas.openxmlformats.org/officeDocument/2006/relationships/image" Target="media/image38.jpeg"/><Relationship Id="rId37" Type="http://schemas.openxmlformats.org/officeDocument/2006/relationships/image" Target="media/image37.jpeg"/><Relationship Id="rId36" Type="http://schemas.openxmlformats.org/officeDocument/2006/relationships/image" Target="media/image36.jpeg"/><Relationship Id="rId35" Type="http://schemas.openxmlformats.org/officeDocument/2006/relationships/image" Target="media/image35.jpeg"/><Relationship Id="rId34" Type="http://schemas.openxmlformats.org/officeDocument/2006/relationships/image" Target="media/image34.jpeg"/><Relationship Id="rId33" Type="http://schemas.openxmlformats.org/officeDocument/2006/relationships/image" Target="media/image33.jpeg"/><Relationship Id="rId32" Type="http://schemas.openxmlformats.org/officeDocument/2006/relationships/image" Target="media/image32.jpeg"/><Relationship Id="rId31" Type="http://schemas.openxmlformats.org/officeDocument/2006/relationships/image" Target="media/image31.jpeg"/><Relationship Id="rId30" Type="http://schemas.openxmlformats.org/officeDocument/2006/relationships/image" Target="media/image30.jpeg"/><Relationship Id="rId3" Type="http://schemas.openxmlformats.org/officeDocument/2006/relationships/image" Target="media/image3.jpeg"/><Relationship Id="rId29" Type="http://schemas.openxmlformats.org/officeDocument/2006/relationships/image" Target="media/image29.jpeg"/><Relationship Id="rId28" Type="http://schemas.openxmlformats.org/officeDocument/2006/relationships/image" Target="media/image28.jpeg"/><Relationship Id="rId27" Type="http://schemas.openxmlformats.org/officeDocument/2006/relationships/image" Target="media/image27.jpeg"/><Relationship Id="rId26" Type="http://schemas.openxmlformats.org/officeDocument/2006/relationships/image" Target="media/image26.jpeg"/><Relationship Id="rId25" Type="http://schemas.openxmlformats.org/officeDocument/2006/relationships/image" Target="media/image25.jpeg"/><Relationship Id="rId24" Type="http://schemas.openxmlformats.org/officeDocument/2006/relationships/image" Target="media/image24.jpeg"/><Relationship Id="rId23" Type="http://schemas.openxmlformats.org/officeDocument/2006/relationships/image" Target="media/image23.jpeg"/><Relationship Id="rId22" Type="http://schemas.openxmlformats.org/officeDocument/2006/relationships/image" Target="media/image22.jpeg"/><Relationship Id="rId21" Type="http://schemas.openxmlformats.org/officeDocument/2006/relationships/image" Target="media/image21.jpeg"/><Relationship Id="rId20" Type="http://schemas.openxmlformats.org/officeDocument/2006/relationships/image" Target="media/image20.jpeg"/><Relationship Id="rId2" Type="http://schemas.openxmlformats.org/officeDocument/2006/relationships/image" Target="media/image2.png"/><Relationship Id="rId19" Type="http://schemas.openxmlformats.org/officeDocument/2006/relationships/image" Target="media/image19.jpeg"/><Relationship Id="rId18" Type="http://schemas.openxmlformats.org/officeDocument/2006/relationships/image" Target="media/image18.jpeg"/><Relationship Id="rId17" Type="http://schemas.openxmlformats.org/officeDocument/2006/relationships/image" Target="media/image17.jpeg"/><Relationship Id="rId16" Type="http://schemas.openxmlformats.org/officeDocument/2006/relationships/image" Target="media/image16.jpeg"/><Relationship Id="rId15" Type="http://schemas.openxmlformats.org/officeDocument/2006/relationships/image" Target="media/image15.jpeg"/><Relationship Id="rId14" Type="http://schemas.openxmlformats.org/officeDocument/2006/relationships/image" Target="media/image14.jpeg"/><Relationship Id="rId13" Type="http://schemas.openxmlformats.org/officeDocument/2006/relationships/image" Target="media/image13.jpeg"/><Relationship Id="rId12" Type="http://schemas.openxmlformats.org/officeDocument/2006/relationships/image" Target="media/image12.jpeg"/><Relationship Id="rId11" Type="http://schemas.openxmlformats.org/officeDocument/2006/relationships/image" Target="media/image11.jpeg"/><Relationship Id="rId10" Type="http://schemas.openxmlformats.org/officeDocument/2006/relationships/image" Target="media/image10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selection activeCell="J6" sqref="J6"/>
    </sheetView>
  </sheetViews>
  <sheetFormatPr defaultColWidth="10.2833333333333" defaultRowHeight="13.5" outlineLevelCol="6"/>
  <cols>
    <col min="1" max="1" width="17.125" style="2" customWidth="1"/>
    <col min="2" max="2" width="16" style="2" customWidth="1"/>
    <col min="3" max="3" width="10.4583333333333" style="2" customWidth="1"/>
    <col min="4" max="4" width="8.875" style="2" customWidth="1"/>
    <col min="5" max="5" width="27.375" style="2" customWidth="1"/>
    <col min="6" max="6" width="11.125" style="2" customWidth="1"/>
    <col min="7" max="7" width="20.25" style="2" customWidth="1"/>
    <col min="8" max="32" width="10.2833333333333" style="2"/>
    <col min="33" max="16384" width="31.875" style="2"/>
  </cols>
  <sheetData>
    <row r="1" ht="20.25" spans="1:7">
      <c r="A1" s="3" t="s">
        <v>0</v>
      </c>
      <c r="B1" s="4"/>
      <c r="C1" s="4"/>
      <c r="D1" s="4"/>
      <c r="E1" s="4"/>
      <c r="F1" s="4"/>
      <c r="G1" s="4"/>
    </row>
    <row r="2" ht="2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ht="59.95" spans="1:7">
      <c r="A3" s="7" t="s">
        <v>8</v>
      </c>
      <c r="B3" s="7" t="s">
        <v>9</v>
      </c>
      <c r="C3" s="7" t="s">
        <v>10</v>
      </c>
      <c r="D3" s="8">
        <v>16</v>
      </c>
      <c r="E3" s="7" t="s">
        <v>11</v>
      </c>
      <c r="F3" s="7" t="s">
        <v>12</v>
      </c>
      <c r="G3" s="9" t="str">
        <f>_xlfn.DISPIMG("ID_E3B8FB50585D4B38BCB22438BE46A86B",1)</f>
        <v>=DISPIMG("ID_E3B8FB50585D4B38BCB22438BE46A86B",1)</v>
      </c>
    </row>
    <row r="4" ht="45.1" spans="1:7">
      <c r="A4" s="10"/>
      <c r="B4" s="10"/>
      <c r="C4" s="7" t="s">
        <v>13</v>
      </c>
      <c r="D4" s="8">
        <v>6</v>
      </c>
      <c r="E4" s="7" t="s">
        <v>14</v>
      </c>
      <c r="F4" s="7" t="s">
        <v>15</v>
      </c>
      <c r="G4" s="9" t="str">
        <f>_xlfn.DISPIMG("ID_2ECE693C5CEB4308B2E59DF600CF0D0F",1)</f>
        <v>=DISPIMG("ID_2ECE693C5CEB4308B2E59DF600CF0D0F",1)</v>
      </c>
    </row>
    <row r="5" ht="44.4" spans="1:7">
      <c r="A5" s="10"/>
      <c r="B5" s="10"/>
      <c r="C5" s="7" t="s">
        <v>16</v>
      </c>
      <c r="D5" s="8">
        <v>1</v>
      </c>
      <c r="E5" s="7" t="s">
        <v>17</v>
      </c>
      <c r="F5" s="7" t="s">
        <v>18</v>
      </c>
      <c r="G5" s="9" t="str">
        <f>_xlfn.DISPIMG("ID_A05BEF25F09A4604A6335BD4C1D3B72E",1)</f>
        <v>=DISPIMG("ID_A05BEF25F09A4604A6335BD4C1D3B72E",1)</v>
      </c>
    </row>
    <row r="6" ht="49.45" spans="1:7">
      <c r="A6" s="11" t="s">
        <v>19</v>
      </c>
      <c r="B6" s="11" t="s">
        <v>20</v>
      </c>
      <c r="C6" s="11" t="s">
        <v>21</v>
      </c>
      <c r="D6" s="12">
        <v>1</v>
      </c>
      <c r="E6" s="11" t="s">
        <v>22</v>
      </c>
      <c r="F6" s="11" t="s">
        <v>23</v>
      </c>
      <c r="G6" s="9" t="str">
        <f>_xlfn.DISPIMG("ID_8BB55472648F40F6BDA179DA1BE9B0C2",1)</f>
        <v>=DISPIMG("ID_8BB55472648F40F6BDA179DA1BE9B0C2",1)</v>
      </c>
    </row>
    <row r="7" ht="44.4" spans="1:7">
      <c r="A7" s="11" t="s">
        <v>24</v>
      </c>
      <c r="B7" s="11" t="s">
        <v>25</v>
      </c>
      <c r="C7" s="11" t="s">
        <v>16</v>
      </c>
      <c r="D7" s="12">
        <v>1</v>
      </c>
      <c r="E7" s="11" t="s">
        <v>17</v>
      </c>
      <c r="F7" s="11" t="s">
        <v>18</v>
      </c>
      <c r="G7" s="9" t="str">
        <f>_xlfn.DISPIMG("ID_EFE6DCB236184E2F9E8B796A656D52E2",1)</f>
        <v>=DISPIMG("ID_EFE6DCB236184E2F9E8B796A656D52E2",1)</v>
      </c>
    </row>
    <row r="8" ht="45.1" spans="1:7">
      <c r="A8" s="13"/>
      <c r="B8" s="13"/>
      <c r="C8" s="11" t="s">
        <v>13</v>
      </c>
      <c r="D8" s="12">
        <v>2</v>
      </c>
      <c r="E8" s="11" t="s">
        <v>26</v>
      </c>
      <c r="F8" s="11" t="s">
        <v>27</v>
      </c>
      <c r="G8" s="9" t="str">
        <f>_xlfn.DISPIMG("ID_A8B6773E691B4B3FBE1DDF267BD7F46A",1)</f>
        <v>=DISPIMG("ID_A8B6773E691B4B3FBE1DDF267BD7F46A",1)</v>
      </c>
    </row>
    <row r="9" ht="62.2" spans="1:7">
      <c r="A9" s="13"/>
      <c r="B9" s="13"/>
      <c r="C9" s="11" t="s">
        <v>28</v>
      </c>
      <c r="D9" s="12">
        <v>10</v>
      </c>
      <c r="E9" s="11" t="s">
        <v>29</v>
      </c>
      <c r="F9" s="11" t="s">
        <v>30</v>
      </c>
      <c r="G9" s="9" t="str">
        <f>_xlfn.DISPIMG("ID_7E1BFBBD536F43EB94B0462980B35930",1)</f>
        <v>=DISPIMG("ID_7E1BFBBD536F43EB94B0462980B35930",1)</v>
      </c>
    </row>
    <row r="10" ht="47.25" spans="1:7">
      <c r="A10" s="13"/>
      <c r="B10" s="13"/>
      <c r="C10" s="11" t="s">
        <v>31</v>
      </c>
      <c r="D10" s="12">
        <v>1</v>
      </c>
      <c r="E10" s="11" t="s">
        <v>32</v>
      </c>
      <c r="F10" s="11" t="s">
        <v>33</v>
      </c>
      <c r="G10" s="9" t="str">
        <f>_xlfn.DISPIMG("ID_75E6F51667304DE8BA363FE4BF9A6118",1)</f>
        <v>=DISPIMG("ID_75E6F51667304DE8BA363FE4BF9A6118",1)</v>
      </c>
    </row>
    <row r="11" ht="45.05" spans="1:7">
      <c r="A11" s="14" t="s">
        <v>34</v>
      </c>
      <c r="B11" s="14" t="s">
        <v>35</v>
      </c>
      <c r="C11" s="11" t="s">
        <v>13</v>
      </c>
      <c r="D11" s="12">
        <v>2</v>
      </c>
      <c r="E11" s="11" t="s">
        <v>26</v>
      </c>
      <c r="F11" s="11" t="s">
        <v>27</v>
      </c>
      <c r="G11" s="9" t="str">
        <f>_xlfn.DISPIMG("ID_AAC2D9F9FEAD4846826D069311A1CCE9",1)</f>
        <v>=DISPIMG("ID_AAC2D9F9FEAD4846826D069311A1CCE9",1)</v>
      </c>
    </row>
    <row r="12" ht="47.25" spans="1:7">
      <c r="A12" s="15"/>
      <c r="B12" s="15"/>
      <c r="C12" s="11" t="s">
        <v>31</v>
      </c>
      <c r="D12" s="12">
        <v>1</v>
      </c>
      <c r="E12" s="11" t="s">
        <v>32</v>
      </c>
      <c r="F12" s="11" t="s">
        <v>18</v>
      </c>
      <c r="G12" s="9" t="str">
        <f>_xlfn.DISPIMG("ID_FCB84898DB4049BD9EC59526AA74B5D9",1)</f>
        <v>=DISPIMG("ID_FCB84898DB4049BD9EC59526AA74B5D9",1)</v>
      </c>
    </row>
    <row r="13" ht="45.85" spans="1:7">
      <c r="A13" s="16"/>
      <c r="B13" s="16"/>
      <c r="C13" s="11" t="s">
        <v>28</v>
      </c>
      <c r="D13" s="12">
        <v>4</v>
      </c>
      <c r="E13" s="11" t="s">
        <v>32</v>
      </c>
      <c r="F13" s="11" t="s">
        <v>30</v>
      </c>
      <c r="G13" s="9" t="str">
        <f>_xlfn.DISPIMG("ID_39704D6BEF624548901FCA3DE5213E5B",1)</f>
        <v>=DISPIMG("ID_39704D6BEF624548901FCA3DE5213E5B",1)</v>
      </c>
    </row>
    <row r="14" ht="54.5" spans="1:7">
      <c r="A14" s="11" t="s">
        <v>36</v>
      </c>
      <c r="B14" s="11" t="s">
        <v>37</v>
      </c>
      <c r="C14" s="11" t="s">
        <v>38</v>
      </c>
      <c r="D14" s="12">
        <v>8</v>
      </c>
      <c r="E14" s="11" t="s">
        <v>39</v>
      </c>
      <c r="F14" s="11" t="s">
        <v>40</v>
      </c>
      <c r="G14" s="9" t="str">
        <f>_xlfn.DISPIMG("ID_1138E943AED446E5A933480AD462E75B",1)</f>
        <v>=DISPIMG("ID_1138E943AED446E5A933480AD462E75B",1)</v>
      </c>
    </row>
    <row r="15" ht="48.95" spans="1:7">
      <c r="A15" s="11" t="s">
        <v>41</v>
      </c>
      <c r="B15" s="11" t="s">
        <v>9</v>
      </c>
      <c r="C15" s="11" t="s">
        <v>42</v>
      </c>
      <c r="D15" s="12">
        <v>1</v>
      </c>
      <c r="E15" s="11" t="s">
        <v>43</v>
      </c>
      <c r="F15" s="11" t="s">
        <v>18</v>
      </c>
      <c r="G15" s="9" t="str">
        <f>_xlfn.DISPIMG("ID_56B773A7D7FC4BFA9FDF9F86AD6370D4",1)</f>
        <v>=DISPIMG("ID_56B773A7D7FC4BFA9FDF9F86AD6370D4",1)</v>
      </c>
    </row>
    <row r="16" ht="60.7" spans="1:7">
      <c r="A16" s="7" t="s">
        <v>44</v>
      </c>
      <c r="B16" s="7" t="s">
        <v>45</v>
      </c>
      <c r="C16" s="7" t="s">
        <v>46</v>
      </c>
      <c r="D16" s="8">
        <v>80</v>
      </c>
      <c r="E16" s="11" t="s">
        <v>47</v>
      </c>
      <c r="F16" s="11" t="s">
        <v>30</v>
      </c>
      <c r="G16" s="9" t="str">
        <f>_xlfn.DISPIMG("ID_FBC5BE8C51B24B9DA7E76E79D9D7B389",1)</f>
        <v>=DISPIMG("ID_FBC5BE8C51B24B9DA7E76E79D9D7B389",1)</v>
      </c>
    </row>
    <row r="17" ht="53.25" spans="1:7">
      <c r="A17" s="10"/>
      <c r="B17" s="10"/>
      <c r="C17" s="7" t="s">
        <v>48</v>
      </c>
      <c r="D17" s="8">
        <v>20</v>
      </c>
      <c r="E17" s="11" t="s">
        <v>47</v>
      </c>
      <c r="F17" s="11" t="s">
        <v>30</v>
      </c>
      <c r="G17" s="9" t="str">
        <f>_xlfn.DISPIMG("ID_3DD0AA6BBE2E42E3A086DD8F51C91625",1)</f>
        <v>=DISPIMG("ID_3DD0AA6BBE2E42E3A086DD8F51C91625",1)</v>
      </c>
    </row>
    <row r="18" ht="59.6" spans="1:7">
      <c r="A18" s="10"/>
      <c r="B18" s="10"/>
      <c r="C18" s="7" t="s">
        <v>49</v>
      </c>
      <c r="D18" s="8">
        <v>4</v>
      </c>
      <c r="E18" s="11" t="s">
        <v>47</v>
      </c>
      <c r="F18" s="11" t="s">
        <v>30</v>
      </c>
      <c r="G18" s="9" t="str">
        <f>_xlfn.DISPIMG("ID_E3B003596B714D3493EDF442700EE96E",1)</f>
        <v>=DISPIMG("ID_E3B003596B714D3493EDF442700EE96E",1)</v>
      </c>
    </row>
    <row r="19" ht="52" spans="1:7">
      <c r="A19" s="7" t="s">
        <v>50</v>
      </c>
      <c r="B19" s="7" t="s">
        <v>51</v>
      </c>
      <c r="C19" s="7" t="s">
        <v>52</v>
      </c>
      <c r="D19" s="8">
        <v>4</v>
      </c>
      <c r="E19" s="11" t="s">
        <v>53</v>
      </c>
      <c r="F19" s="11" t="s">
        <v>18</v>
      </c>
      <c r="G19" s="9" t="str">
        <f>_xlfn.DISPIMG("ID_EBE53B93EB054237804C3BAC781F2D20",1)</f>
        <v>=DISPIMG("ID_EBE53B93EB054237804C3BAC781F2D20",1)</v>
      </c>
    </row>
    <row r="20" ht="60.55" spans="1:7">
      <c r="A20" s="7" t="s">
        <v>54</v>
      </c>
      <c r="B20" s="7" t="s">
        <v>55</v>
      </c>
      <c r="C20" s="7" t="s">
        <v>56</v>
      </c>
      <c r="D20" s="8">
        <v>2</v>
      </c>
      <c r="E20" s="11" t="s">
        <v>57</v>
      </c>
      <c r="F20" s="11" t="s">
        <v>18</v>
      </c>
      <c r="G20" s="9" t="str">
        <f>_xlfn.DISPIMG("ID_BFEE26D5F7CD4A908865CAB6FB7060C6",1)</f>
        <v>=DISPIMG("ID_BFEE26D5F7CD4A908865CAB6FB7060C6",1)</v>
      </c>
    </row>
    <row r="21" ht="58.45" spans="1:7">
      <c r="A21" s="10"/>
      <c r="B21" s="10"/>
      <c r="C21" s="7" t="s">
        <v>58</v>
      </c>
      <c r="D21" s="8">
        <v>3</v>
      </c>
      <c r="E21" s="11" t="s">
        <v>59</v>
      </c>
      <c r="F21" s="11" t="s">
        <v>18</v>
      </c>
      <c r="G21" s="9" t="str">
        <f>_xlfn.DISPIMG("ID_2B335E2F036746BEA6EF7FE91D003A61",1)</f>
        <v>=DISPIMG("ID_2B335E2F036746BEA6EF7FE91D003A61",1)</v>
      </c>
    </row>
    <row r="22" ht="46" spans="1:7">
      <c r="A22" s="7" t="s">
        <v>60</v>
      </c>
      <c r="B22" s="11" t="s">
        <v>61</v>
      </c>
      <c r="C22" s="11" t="s">
        <v>62</v>
      </c>
      <c r="D22" s="12">
        <v>10</v>
      </c>
      <c r="E22" s="11" t="s">
        <v>63</v>
      </c>
      <c r="F22" s="11" t="s">
        <v>18</v>
      </c>
      <c r="G22" s="9" t="str">
        <f>_xlfn.DISPIMG("ID_2CF641DC809441BB88C0ACEA4A1D96B9",1)</f>
        <v>=DISPIMG("ID_2CF641DC809441BB88C0ACEA4A1D96B9",1)</v>
      </c>
    </row>
    <row r="23" ht="54.35" spans="1:7">
      <c r="A23" s="17" t="s">
        <v>64</v>
      </c>
      <c r="B23" s="11" t="s">
        <v>65</v>
      </c>
      <c r="C23" s="11" t="s">
        <v>66</v>
      </c>
      <c r="D23" s="12">
        <v>12</v>
      </c>
      <c r="E23" s="11" t="s">
        <v>39</v>
      </c>
      <c r="F23" s="11" t="s">
        <v>33</v>
      </c>
      <c r="G23" s="9" t="str">
        <f>_xlfn.DISPIMG("ID_AD0A0730FFF34E0A8CBE2D027BDD9424",1)</f>
        <v>=DISPIMG("ID_AD0A0730FFF34E0A8CBE2D027BDD9424",1)</v>
      </c>
    </row>
    <row r="24" ht="53.25" spans="1:7">
      <c r="A24" s="7" t="s">
        <v>67</v>
      </c>
      <c r="B24" s="11" t="s">
        <v>68</v>
      </c>
      <c r="C24" s="11" t="s">
        <v>69</v>
      </c>
      <c r="D24" s="12">
        <v>5</v>
      </c>
      <c r="E24" s="11" t="s">
        <v>17</v>
      </c>
      <c r="F24" s="11" t="s">
        <v>18</v>
      </c>
      <c r="G24" s="9" t="str">
        <f>_xlfn.DISPIMG("ID_DF15BD1A71EE414F8C52DF36D539F41A",1)</f>
        <v>=DISPIMG("ID_DF15BD1A71EE414F8C52DF36D539F41A",1)</v>
      </c>
    </row>
    <row r="25" ht="61" spans="1:7">
      <c r="A25" s="10"/>
      <c r="B25" s="11" t="s">
        <v>70</v>
      </c>
      <c r="C25" s="11" t="s">
        <v>71</v>
      </c>
      <c r="D25" s="12">
        <v>1</v>
      </c>
      <c r="E25" s="11" t="s">
        <v>72</v>
      </c>
      <c r="F25" s="11" t="s">
        <v>73</v>
      </c>
      <c r="G25" s="9" t="str">
        <f>_xlfn.DISPIMG("ID_AD861B46524547818ACE8418E9F1A21C",1)</f>
        <v>=DISPIMG("ID_AD861B46524547818ACE8418E9F1A21C",1)</v>
      </c>
    </row>
    <row r="26" ht="52.2" spans="1:7">
      <c r="A26" s="7" t="s">
        <v>74</v>
      </c>
      <c r="B26" s="11" t="s">
        <v>75</v>
      </c>
      <c r="C26" s="11" t="s">
        <v>69</v>
      </c>
      <c r="D26" s="12">
        <v>2</v>
      </c>
      <c r="E26" s="11" t="s">
        <v>17</v>
      </c>
      <c r="F26" s="11" t="s">
        <v>18</v>
      </c>
      <c r="G26" s="9" t="str">
        <f>_xlfn.DISPIMG("ID_253DE602B06F42FBA1DF831AC0661849",1)</f>
        <v>=DISPIMG("ID_253DE602B06F42FBA1DF831AC0661849",1)</v>
      </c>
    </row>
    <row r="27" ht="50" spans="1:7">
      <c r="A27" s="10"/>
      <c r="B27" s="13"/>
      <c r="C27" s="11" t="s">
        <v>76</v>
      </c>
      <c r="D27" s="12">
        <v>4</v>
      </c>
      <c r="E27" s="11" t="s">
        <v>77</v>
      </c>
      <c r="F27" s="11" t="s">
        <v>78</v>
      </c>
      <c r="G27" s="9" t="str">
        <f>_xlfn.DISPIMG("ID_2CC0249F364842BA988D9AF6FD9011E7",1)</f>
        <v>=DISPIMG("ID_2CC0249F364842BA988D9AF6FD9011E7",1)</v>
      </c>
    </row>
    <row r="28" ht="53.4" spans="1:7">
      <c r="A28" s="10"/>
      <c r="B28" s="13"/>
      <c r="C28" s="11" t="s">
        <v>79</v>
      </c>
      <c r="D28" s="12">
        <v>2</v>
      </c>
      <c r="E28" s="11" t="s">
        <v>39</v>
      </c>
      <c r="F28" s="11" t="s">
        <v>18</v>
      </c>
      <c r="G28" s="9" t="str">
        <f>_xlfn.DISPIMG("ID_EDFB9311A67044E1B1564F372A4AF66E",1)</f>
        <v>=DISPIMG("ID_EDFB9311A67044E1B1564F372A4AF66E",1)</v>
      </c>
    </row>
    <row r="29" ht="54" spans="1:7">
      <c r="A29" s="10"/>
      <c r="B29" s="13"/>
      <c r="C29" s="11" t="s">
        <v>80</v>
      </c>
      <c r="D29" s="12">
        <v>4</v>
      </c>
      <c r="E29" s="11" t="s">
        <v>39</v>
      </c>
      <c r="F29" s="11" t="s">
        <v>81</v>
      </c>
      <c r="G29" s="9" t="str">
        <f>_xlfn.DISPIMG("ID_0C4121EDC0EC43F8AEAB1E5BABBB23AE",1)</f>
        <v>=DISPIMG("ID_0C4121EDC0EC43F8AEAB1E5BABBB23AE",1)</v>
      </c>
    </row>
    <row r="30" ht="60.15" spans="1:7">
      <c r="A30" s="18" t="s">
        <v>82</v>
      </c>
      <c r="B30" s="18" t="s">
        <v>83</v>
      </c>
      <c r="C30" s="11" t="s">
        <v>52</v>
      </c>
      <c r="D30" s="12">
        <v>6</v>
      </c>
      <c r="E30" s="11" t="s">
        <v>84</v>
      </c>
      <c r="F30" s="11" t="s">
        <v>33</v>
      </c>
      <c r="G30" s="9" t="str">
        <f>_xlfn.DISPIMG("ID_C1A0DED48B2946CAAF74886B9F892E6C",1)</f>
        <v>=DISPIMG("ID_C1A0DED48B2946CAAF74886B9F892E6C",1)</v>
      </c>
    </row>
    <row r="31" ht="40.5" spans="1:7">
      <c r="A31" s="19" t="s">
        <v>85</v>
      </c>
      <c r="B31" s="18" t="s">
        <v>86</v>
      </c>
      <c r="C31" s="18" t="s">
        <v>87</v>
      </c>
      <c r="D31" s="20">
        <v>8</v>
      </c>
      <c r="E31" s="18" t="s">
        <v>88</v>
      </c>
      <c r="F31" s="18" t="s">
        <v>89</v>
      </c>
      <c r="G31" s="9" t="str">
        <f>_xlfn.DISPIMG("ID_B0EB9E79924B4555B7BA6BAFBE6EAC4B",1)</f>
        <v>=DISPIMG("ID_B0EB9E79924B4555B7BA6BAFBE6EAC4B",1)</v>
      </c>
    </row>
    <row r="32" ht="40.5" spans="1:7">
      <c r="A32" s="21"/>
      <c r="B32" s="18" t="s">
        <v>86</v>
      </c>
      <c r="C32" s="18" t="s">
        <v>90</v>
      </c>
      <c r="D32" s="20">
        <v>2</v>
      </c>
      <c r="E32" s="18" t="s">
        <v>91</v>
      </c>
      <c r="F32" s="18" t="s">
        <v>89</v>
      </c>
      <c r="G32" s="9"/>
    </row>
    <row r="33" spans="1:7">
      <c r="A33" s="21"/>
      <c r="B33" s="18" t="s">
        <v>86</v>
      </c>
      <c r="C33" s="18" t="s">
        <v>92</v>
      </c>
      <c r="D33" s="20">
        <v>6</v>
      </c>
      <c r="E33" s="18" t="s">
        <v>93</v>
      </c>
      <c r="F33" s="18" t="s">
        <v>18</v>
      </c>
      <c r="G33" s="9"/>
    </row>
    <row r="34" ht="56.5" spans="1:7">
      <c r="A34" s="21"/>
      <c r="B34" s="18" t="s">
        <v>86</v>
      </c>
      <c r="C34" s="18" t="s">
        <v>31</v>
      </c>
      <c r="D34" s="20">
        <v>1</v>
      </c>
      <c r="E34" s="18" t="s">
        <v>94</v>
      </c>
      <c r="F34" s="18" t="s">
        <v>95</v>
      </c>
      <c r="G34" s="9" t="str">
        <f>_xlfn.DISPIMG("ID_DB1012DC1F164821B3F43282D77AC588",1)</f>
        <v>=DISPIMG("ID_DB1012DC1F164821B3F43282D77AC588",1)</v>
      </c>
    </row>
    <row r="35" ht="50.8" spans="1:7">
      <c r="A35" s="21"/>
      <c r="B35" s="18" t="s">
        <v>96</v>
      </c>
      <c r="C35" s="18" t="s">
        <v>97</v>
      </c>
      <c r="D35" s="20">
        <v>1</v>
      </c>
      <c r="E35" s="18" t="s">
        <v>98</v>
      </c>
      <c r="F35" s="18" t="s">
        <v>95</v>
      </c>
      <c r="G35" s="9" t="str">
        <f>_xlfn.DISPIMG("ID_B1359727B3FF42BE9BEE43598355824B",1)</f>
        <v>=DISPIMG("ID_B1359727B3FF42BE9BEE43598355824B",1)</v>
      </c>
    </row>
    <row r="36" ht="45.4" spans="1:7">
      <c r="A36" s="21"/>
      <c r="B36" s="18" t="s">
        <v>96</v>
      </c>
      <c r="C36" s="18" t="s">
        <v>99</v>
      </c>
      <c r="D36" s="20">
        <v>8</v>
      </c>
      <c r="E36" s="18" t="s">
        <v>100</v>
      </c>
      <c r="F36" s="18" t="s">
        <v>95</v>
      </c>
      <c r="G36" s="9" t="str">
        <f>_xlfn.DISPIMG("ID_7BDCA38F631C435AACD1031A5C0ED495",1)</f>
        <v>=DISPIMG("ID_7BDCA38F631C435AACD1031A5C0ED495",1)</v>
      </c>
    </row>
    <row r="37" ht="27" spans="1:7">
      <c r="A37" s="21"/>
      <c r="B37" s="18" t="s">
        <v>96</v>
      </c>
      <c r="C37" s="18" t="s">
        <v>101</v>
      </c>
      <c r="D37" s="20">
        <v>45</v>
      </c>
      <c r="E37" s="18" t="s">
        <v>102</v>
      </c>
      <c r="F37" s="18" t="s">
        <v>103</v>
      </c>
      <c r="G37" s="9"/>
    </row>
    <row r="38" ht="46.4" spans="1:7">
      <c r="A38" s="21"/>
      <c r="B38" s="18" t="s">
        <v>96</v>
      </c>
      <c r="C38" s="18" t="s">
        <v>31</v>
      </c>
      <c r="D38" s="20">
        <v>1</v>
      </c>
      <c r="E38" s="18" t="s">
        <v>94</v>
      </c>
      <c r="F38" s="18" t="s">
        <v>95</v>
      </c>
      <c r="G38" s="9" t="str">
        <f>_xlfn.DISPIMG("ID_056A4F83B56E405790F7504478D4C362",1)</f>
        <v>=DISPIMG("ID_056A4F83B56E405790F7504478D4C362",1)</v>
      </c>
    </row>
    <row r="39" ht="46.6" spans="1:7">
      <c r="A39" s="21"/>
      <c r="B39" s="18" t="s">
        <v>104</v>
      </c>
      <c r="C39" s="18" t="s">
        <v>105</v>
      </c>
      <c r="D39" s="20">
        <v>8</v>
      </c>
      <c r="E39" s="18" t="s">
        <v>106</v>
      </c>
      <c r="F39" s="18" t="s">
        <v>95</v>
      </c>
      <c r="G39" s="9" t="str">
        <f>_xlfn.DISPIMG("ID_068B460BC4CB4A788728372B8806B879",1)</f>
        <v>=DISPIMG("ID_068B460BC4CB4A788728372B8806B879",1)</v>
      </c>
    </row>
    <row r="40" ht="42.55" spans="1:7">
      <c r="A40" s="21"/>
      <c r="B40" s="18" t="s">
        <v>104</v>
      </c>
      <c r="C40" s="18" t="s">
        <v>101</v>
      </c>
      <c r="D40" s="20">
        <v>100</v>
      </c>
      <c r="E40" s="18" t="s">
        <v>102</v>
      </c>
      <c r="F40" s="18" t="s">
        <v>103</v>
      </c>
      <c r="G40" s="9" t="str">
        <f>_xlfn.DISPIMG("ID_0BBB33FFED6543A6B974C0E340B3F41A",1)</f>
        <v>=DISPIMG("ID_0BBB33FFED6543A6B974C0E340B3F41A",1)</v>
      </c>
    </row>
    <row r="41" spans="1:7">
      <c r="A41" s="21"/>
      <c r="B41" s="18" t="s">
        <v>104</v>
      </c>
      <c r="C41" s="18" t="s">
        <v>31</v>
      </c>
      <c r="D41" s="20">
        <v>1</v>
      </c>
      <c r="E41" s="18" t="s">
        <v>94</v>
      </c>
      <c r="F41" s="18" t="s">
        <v>95</v>
      </c>
      <c r="G41" s="9" t="str">
        <f>_xlfn.DISPIMG("ID_062C97D187F744D483FD60DCB2265C1C",1)</f>
        <v>=DISPIMG("ID_062C97D187F744D483FD60DCB2265C1C",1)</v>
      </c>
    </row>
    <row r="42" spans="1:7">
      <c r="A42" s="21"/>
      <c r="B42" s="13"/>
      <c r="C42" s="13"/>
      <c r="D42" s="13"/>
      <c r="E42" s="13"/>
      <c r="F42" s="13"/>
      <c r="G42" s="9"/>
    </row>
    <row r="43" spans="1:7">
      <c r="A43" s="21"/>
      <c r="B43" s="13"/>
      <c r="C43" s="13"/>
      <c r="D43" s="13"/>
      <c r="E43" s="13"/>
      <c r="F43" s="13"/>
      <c r="G43" s="9"/>
    </row>
    <row r="44" spans="1:7">
      <c r="A44" s="21"/>
      <c r="B44" s="13"/>
      <c r="C44" s="13"/>
      <c r="D44" s="13"/>
      <c r="E44" s="13"/>
      <c r="F44" s="13"/>
      <c r="G44" s="9"/>
    </row>
    <row r="45" spans="1:7">
      <c r="A45" s="21"/>
      <c r="B45" s="18" t="s">
        <v>107</v>
      </c>
      <c r="C45" s="18" t="s">
        <v>108</v>
      </c>
      <c r="D45" s="20">
        <v>1</v>
      </c>
      <c r="E45" s="18" t="s">
        <v>109</v>
      </c>
      <c r="F45" s="18" t="s">
        <v>95</v>
      </c>
      <c r="G45" s="9" t="str">
        <f>_xlfn.DISPIMG("ID_B7B03FF6918D4CCFAEEEF6C5B0FBEF2F",1)</f>
        <v>=DISPIMG("ID_B7B03FF6918D4CCFAEEEF6C5B0FBEF2F",1)</v>
      </c>
    </row>
    <row r="46" spans="1:7">
      <c r="A46" s="21"/>
      <c r="B46" s="13"/>
      <c r="C46" s="13"/>
      <c r="D46" s="13"/>
      <c r="E46" s="13"/>
      <c r="F46" s="13"/>
      <c r="G46" s="9"/>
    </row>
    <row r="47" spans="1:7">
      <c r="A47" s="21"/>
      <c r="B47" s="13"/>
      <c r="C47" s="13"/>
      <c r="D47" s="13"/>
      <c r="E47" s="13"/>
      <c r="F47" s="13"/>
      <c r="G47" s="9"/>
    </row>
    <row r="48" spans="1:7">
      <c r="A48" s="21"/>
      <c r="B48" s="13"/>
      <c r="C48" s="13"/>
      <c r="D48" s="13"/>
      <c r="E48" s="13"/>
      <c r="F48" s="13"/>
      <c r="G48" s="9"/>
    </row>
    <row r="49" spans="1:7">
      <c r="A49" s="21"/>
      <c r="B49" s="13"/>
      <c r="C49" s="13"/>
      <c r="D49" s="13"/>
      <c r="E49" s="13"/>
      <c r="F49" s="13"/>
      <c r="G49" s="9"/>
    </row>
    <row r="50" spans="1:7">
      <c r="A50" s="21"/>
      <c r="B50" s="18" t="s">
        <v>107</v>
      </c>
      <c r="C50" s="18" t="s">
        <v>110</v>
      </c>
      <c r="D50" s="20">
        <v>1</v>
      </c>
      <c r="E50" s="18" t="s">
        <v>111</v>
      </c>
      <c r="F50" s="18" t="s">
        <v>95</v>
      </c>
      <c r="G50" s="9" t="str">
        <f>_xlfn.DISPIMG("ID_EF276BB39B064410BA74326CA93D47BD",1)</f>
        <v>=DISPIMG("ID_EF276BB39B064410BA74326CA93D47BD",1)</v>
      </c>
    </row>
    <row r="51" spans="1:7">
      <c r="A51" s="21"/>
      <c r="B51" s="13"/>
      <c r="C51" s="13"/>
      <c r="D51" s="13"/>
      <c r="E51" s="13"/>
      <c r="F51" s="13"/>
      <c r="G51" s="9"/>
    </row>
    <row r="52" spans="1:7">
      <c r="A52" s="21"/>
      <c r="B52" s="13"/>
      <c r="C52" s="13"/>
      <c r="D52" s="13"/>
      <c r="E52" s="13"/>
      <c r="F52" s="13"/>
      <c r="G52" s="9"/>
    </row>
    <row r="53" ht="49.8" spans="1:7">
      <c r="A53" s="21"/>
      <c r="B53" s="18" t="s">
        <v>107</v>
      </c>
      <c r="C53" s="18" t="s">
        <v>112</v>
      </c>
      <c r="D53" s="20">
        <v>1</v>
      </c>
      <c r="E53" s="18" t="s">
        <v>113</v>
      </c>
      <c r="F53" s="18" t="s">
        <v>89</v>
      </c>
      <c r="G53" s="9" t="str">
        <f>_xlfn.DISPIMG("ID_1D890785A8374185BE7E060B261CD64D",1)</f>
        <v>=DISPIMG("ID_1D890785A8374185BE7E060B261CD64D",1)</v>
      </c>
    </row>
    <row r="54" ht="48.4" spans="1:7">
      <c r="A54" s="21"/>
      <c r="B54" s="18" t="s">
        <v>107</v>
      </c>
      <c r="C54" s="18" t="s">
        <v>114</v>
      </c>
      <c r="D54" s="20">
        <v>2</v>
      </c>
      <c r="E54" s="18" t="s">
        <v>115</v>
      </c>
      <c r="F54" s="18" t="s">
        <v>116</v>
      </c>
      <c r="G54" s="9" t="str">
        <f>_xlfn.DISPIMG("ID_BEFDFA420EFF4B0898A49ADD5B6949F0",1)</f>
        <v>=DISPIMG("ID_BEFDFA420EFF4B0898A49ADD5B6949F0",1)</v>
      </c>
    </row>
    <row r="55" ht="40.5" spans="1:7">
      <c r="A55" s="21"/>
      <c r="B55" s="18" t="s">
        <v>107</v>
      </c>
      <c r="C55" s="18" t="s">
        <v>117</v>
      </c>
      <c r="D55" s="20">
        <v>1</v>
      </c>
      <c r="E55" s="18" t="s">
        <v>118</v>
      </c>
      <c r="F55" s="18" t="s">
        <v>89</v>
      </c>
      <c r="G55" s="9" t="str">
        <f>_xlfn.DISPIMG("ID_79A7B9E333AE4F74B37A665ADF47D32A",1)</f>
        <v>=DISPIMG("ID_79A7B9E333AE4F74B37A665ADF47D32A",1)</v>
      </c>
    </row>
    <row r="56" ht="40.7" spans="1:7">
      <c r="A56" s="21"/>
      <c r="B56" s="18" t="s">
        <v>107</v>
      </c>
      <c r="C56" s="18" t="s">
        <v>119</v>
      </c>
      <c r="D56" s="20">
        <v>1</v>
      </c>
      <c r="E56" s="18" t="s">
        <v>120</v>
      </c>
      <c r="F56" s="18" t="s">
        <v>95</v>
      </c>
      <c r="G56" s="9" t="str">
        <f>_xlfn.DISPIMG("ID_74E990BE7C6B4159BF0A865BC8455303",1)</f>
        <v>=DISPIMG("ID_74E990BE7C6B4159BF0A865BC8455303",1)</v>
      </c>
    </row>
    <row r="57" ht="45.1" spans="1:7">
      <c r="A57" s="21"/>
      <c r="B57" s="18" t="s">
        <v>121</v>
      </c>
      <c r="C57" s="18" t="s">
        <v>13</v>
      </c>
      <c r="D57" s="20">
        <v>6</v>
      </c>
      <c r="E57" s="18" t="s">
        <v>26</v>
      </c>
      <c r="F57" s="18" t="s">
        <v>27</v>
      </c>
      <c r="G57" s="9" t="str">
        <f>_xlfn.DISPIMG("ID_EA355ACBCCC0489495ECD3F0E42F8AEB",1)</f>
        <v>=DISPIMG("ID_EA355ACBCCC0489495ECD3F0E42F8AEB",1)</v>
      </c>
    </row>
    <row r="58" ht="65" spans="1:7">
      <c r="A58" s="21"/>
      <c r="B58" s="18" t="s">
        <v>121</v>
      </c>
      <c r="C58" s="18" t="s">
        <v>110</v>
      </c>
      <c r="D58" s="20">
        <v>4</v>
      </c>
      <c r="E58" s="18" t="s">
        <v>29</v>
      </c>
      <c r="F58" s="9"/>
      <c r="G58" s="9" t="str">
        <f>_xlfn.DISPIMG("ID_7501E7905CE947AAA87617B75EE7196E",1)</f>
        <v>=DISPIMG("ID_7501E7905CE947AAA87617B75EE7196E",1)</v>
      </c>
    </row>
    <row r="59" ht="43.2" spans="1:7">
      <c r="A59" s="21"/>
      <c r="B59" s="18" t="s">
        <v>121</v>
      </c>
      <c r="C59" s="18" t="s">
        <v>117</v>
      </c>
      <c r="D59" s="20">
        <v>1</v>
      </c>
      <c r="E59" s="18" t="s">
        <v>118</v>
      </c>
      <c r="F59" s="9"/>
      <c r="G59" s="9" t="str">
        <f>_xlfn.DISPIMG("ID_3B530C32B7A84F069EF7D8B1F41AB350",1)</f>
        <v>=DISPIMG("ID_3B530C32B7A84F069EF7D8B1F41AB350",1)</v>
      </c>
    </row>
    <row r="60" ht="39.3" spans="1:7">
      <c r="A60" s="21"/>
      <c r="B60" s="18" t="s">
        <v>121</v>
      </c>
      <c r="C60" s="18" t="s">
        <v>119</v>
      </c>
      <c r="D60" s="20">
        <v>1</v>
      </c>
      <c r="E60" s="18" t="s">
        <v>120</v>
      </c>
      <c r="F60" s="18" t="s">
        <v>18</v>
      </c>
      <c r="G60" s="9" t="str">
        <f>_xlfn.DISPIMG("ID_81430DA6BFCB45289794AFA7DAFA162B",1)</f>
        <v>=DISPIMG("ID_81430DA6BFCB45289794AFA7DAFA162B",1)</v>
      </c>
    </row>
    <row r="61" ht="59.05" spans="1:7">
      <c r="A61" s="22"/>
      <c r="B61" s="18" t="s">
        <v>121</v>
      </c>
      <c r="C61" s="18" t="s">
        <v>31</v>
      </c>
      <c r="D61" s="20">
        <v>1</v>
      </c>
      <c r="E61" s="18" t="s">
        <v>29</v>
      </c>
      <c r="F61" s="18" t="s">
        <v>18</v>
      </c>
      <c r="G61" s="9" t="str">
        <f>_xlfn.DISPIMG("ID_23303A2760474716AE6B9A20AF7D6290",1)</f>
        <v>=DISPIMG("ID_23303A2760474716AE6B9A20AF7D6290",1)</v>
      </c>
    </row>
    <row r="62" spans="1:7">
      <c r="A62" s="19" t="s">
        <v>122</v>
      </c>
      <c r="B62" s="18" t="s">
        <v>123</v>
      </c>
      <c r="C62" s="18" t="s">
        <v>69</v>
      </c>
      <c r="D62" s="20">
        <v>1</v>
      </c>
      <c r="E62" s="18" t="s">
        <v>124</v>
      </c>
      <c r="F62" s="18" t="s">
        <v>18</v>
      </c>
      <c r="G62" s="9" t="str">
        <f>_xlfn.DISPIMG("ID_FBD13CFDE1BE4F05ACCE588A5EF2898A",1)</f>
        <v>=DISPIMG("ID_FBD13CFDE1BE4F05ACCE588A5EF2898A",1)</v>
      </c>
    </row>
    <row r="63" spans="1:7">
      <c r="A63" s="21"/>
      <c r="B63" s="13"/>
      <c r="C63" s="13"/>
      <c r="D63" s="13"/>
      <c r="E63" s="13"/>
      <c r="F63" s="13"/>
      <c r="G63" s="9"/>
    </row>
    <row r="64" ht="49.4" spans="1:7">
      <c r="A64" s="22"/>
      <c r="B64" s="18" t="s">
        <v>125</v>
      </c>
      <c r="C64" s="18" t="s">
        <v>126</v>
      </c>
      <c r="D64" s="20">
        <v>3</v>
      </c>
      <c r="E64" s="18" t="s">
        <v>127</v>
      </c>
      <c r="F64" s="18" t="s">
        <v>128</v>
      </c>
      <c r="G64" s="9" t="str">
        <f>_xlfn.DISPIMG("ID_4AC4056683F54BF09CF5953983DB5837",1)</f>
        <v>=DISPIMG("ID_4AC4056683F54BF09CF5953983DB5837",1)</v>
      </c>
    </row>
    <row r="65" ht="49.25" spans="1:7">
      <c r="A65" s="18" t="s">
        <v>129</v>
      </c>
      <c r="B65" s="18" t="s">
        <v>130</v>
      </c>
      <c r="C65" s="18" t="s">
        <v>131</v>
      </c>
      <c r="D65" s="20">
        <v>5</v>
      </c>
      <c r="E65" s="18" t="s">
        <v>132</v>
      </c>
      <c r="F65" s="18" t="s">
        <v>18</v>
      </c>
      <c r="G65" s="9" t="str">
        <f>_xlfn.DISPIMG("ID_552F50211CDA4362A1936FDEFFDCD6F2",1)</f>
        <v>=DISPIMG("ID_552F50211CDA4362A1936FDEFFDCD6F2",1)</v>
      </c>
    </row>
    <row r="66" ht="57.25" spans="1:7">
      <c r="A66" s="18" t="s">
        <v>133</v>
      </c>
      <c r="B66" s="18" t="s">
        <v>134</v>
      </c>
      <c r="C66" s="18" t="s">
        <v>135</v>
      </c>
      <c r="D66" s="20">
        <v>3</v>
      </c>
      <c r="E66" s="18" t="s">
        <v>136</v>
      </c>
      <c r="F66" s="18" t="s">
        <v>30</v>
      </c>
      <c r="G66" s="9" t="str">
        <f>_xlfn.DISPIMG("ID_12466A966ED3412CB7955D7BF9C6AD54",1)</f>
        <v>=DISPIMG("ID_12466A966ED3412CB7955D7BF9C6AD54",1)</v>
      </c>
    </row>
    <row r="67" spans="1:7">
      <c r="A67" s="18" t="s">
        <v>137</v>
      </c>
      <c r="B67" s="18" t="s">
        <v>138</v>
      </c>
      <c r="C67" s="18" t="s">
        <v>69</v>
      </c>
      <c r="D67" s="20">
        <v>4</v>
      </c>
      <c r="E67" s="18" t="s">
        <v>139</v>
      </c>
      <c r="F67" s="18" t="s">
        <v>18</v>
      </c>
      <c r="G67" s="9" t="str">
        <f>_xlfn.DISPIMG("ID_5E31AA83AFE24F4B85D5943D313EE3E7",1)</f>
        <v>=DISPIMG("ID_5E31AA83AFE24F4B85D5943D313EE3E7",1)</v>
      </c>
    </row>
    <row r="68" spans="1:7">
      <c r="A68" s="13"/>
      <c r="B68" s="13"/>
      <c r="C68" s="13"/>
      <c r="D68" s="13"/>
      <c r="E68" s="13"/>
      <c r="F68" s="13"/>
      <c r="G68" s="9"/>
    </row>
    <row r="69" spans="1:7">
      <c r="A69" s="13"/>
      <c r="B69" s="13"/>
      <c r="C69" s="18" t="s">
        <v>52</v>
      </c>
      <c r="D69" s="20">
        <v>2</v>
      </c>
      <c r="E69" s="18" t="s">
        <v>84</v>
      </c>
      <c r="F69" s="18" t="s">
        <v>18</v>
      </c>
      <c r="G69" s="9" t="str">
        <f>_xlfn.DISPIMG("ID_4B24EB193C0D4E18B8931BE2330747B1",1)</f>
        <v>=DISPIMG("ID_4B24EB193C0D4E18B8931BE2330747B1",1)</v>
      </c>
    </row>
    <row r="70" spans="1:7">
      <c r="A70" s="13"/>
      <c r="B70" s="13"/>
      <c r="C70" s="13"/>
      <c r="D70" s="13"/>
      <c r="E70" s="13"/>
      <c r="F70" s="13"/>
      <c r="G70" s="9"/>
    </row>
    <row r="71" ht="55.15" spans="1:7">
      <c r="A71" s="18" t="s">
        <v>140</v>
      </c>
      <c r="B71" s="18" t="s">
        <v>141</v>
      </c>
      <c r="C71" s="9" t="s">
        <v>52</v>
      </c>
      <c r="D71" s="13">
        <v>1</v>
      </c>
      <c r="E71" s="18" t="s">
        <v>84</v>
      </c>
      <c r="F71" s="13" t="s">
        <v>18</v>
      </c>
      <c r="G71" s="9" t="str">
        <f>_xlfn.DISPIMG("ID_10662B1E79924B77BB52981112DAE18A",1)</f>
        <v>=DISPIMG("ID_10662B1E79924B77BB52981112DAE18A",1)</v>
      </c>
    </row>
    <row r="72" ht="55.45" spans="1:7">
      <c r="A72" s="19" t="s">
        <v>142</v>
      </c>
      <c r="B72" s="18" t="s">
        <v>143</v>
      </c>
      <c r="C72" s="18" t="s">
        <v>52</v>
      </c>
      <c r="D72" s="20">
        <v>2</v>
      </c>
      <c r="E72" s="18" t="s">
        <v>84</v>
      </c>
      <c r="F72" s="18" t="s">
        <v>18</v>
      </c>
      <c r="G72" s="9" t="str">
        <f>_xlfn.DISPIMG("ID_7D5640C2664E48359A486272633FF11A",1)</f>
        <v>=DISPIMG("ID_7D5640C2664E48359A486272633FF11A",1)</v>
      </c>
    </row>
    <row r="73" ht="51.5" spans="1:7">
      <c r="A73" s="22"/>
      <c r="B73" s="13"/>
      <c r="C73" s="18" t="s">
        <v>69</v>
      </c>
      <c r="D73" s="20">
        <v>4</v>
      </c>
      <c r="E73" s="18" t="s">
        <v>124</v>
      </c>
      <c r="F73" s="18" t="s">
        <v>18</v>
      </c>
      <c r="G73" s="9" t="str">
        <f>_xlfn.DISPIMG("ID_522D7AB4CFF44F33AD40520C6E039483",1)</f>
        <v>=DISPIMG("ID_522D7AB4CFF44F33AD40520C6E039483",1)</v>
      </c>
    </row>
    <row r="74" s="1" customFormat="1" ht="49.75" spans="1:7">
      <c r="A74" s="18" t="s">
        <v>144</v>
      </c>
      <c r="B74" s="13" t="s">
        <v>145</v>
      </c>
      <c r="C74" s="13" t="s">
        <v>131</v>
      </c>
      <c r="D74" s="13">
        <v>10</v>
      </c>
      <c r="E74" s="13" t="s">
        <v>132</v>
      </c>
      <c r="F74" s="13" t="s">
        <v>18</v>
      </c>
      <c r="G74" s="13" t="str">
        <f>_xlfn.DISPIMG("ID_26726118C6D44ED298DB14CFDB08E86D",1)</f>
        <v>=DISPIMG("ID_26726118C6D44ED298DB14CFDB08E86D",1)</v>
      </c>
    </row>
    <row r="75" spans="1:7">
      <c r="A75" s="18" t="s">
        <v>146</v>
      </c>
      <c r="B75" s="18" t="s">
        <v>147</v>
      </c>
      <c r="C75" s="18" t="s">
        <v>148</v>
      </c>
      <c r="D75" s="20">
        <v>2</v>
      </c>
      <c r="E75" s="18" t="s">
        <v>29</v>
      </c>
      <c r="F75" s="18" t="s">
        <v>18</v>
      </c>
      <c r="G75" s="9" t="str">
        <f>_xlfn.DISPIMG("ID_AD543578E587424AA47460336B68C4D7",1)</f>
        <v>=DISPIMG("ID_AD543578E587424AA47460336B68C4D7",1)</v>
      </c>
    </row>
    <row r="76" spans="1:7">
      <c r="A76" s="13"/>
      <c r="B76" s="13"/>
      <c r="C76" s="13"/>
      <c r="D76" s="13"/>
      <c r="E76" s="13"/>
      <c r="F76" s="13"/>
      <c r="G76" s="9"/>
    </row>
    <row r="77" ht="64.55" spans="1:7">
      <c r="A77" s="18" t="s">
        <v>149</v>
      </c>
      <c r="B77" s="18" t="s">
        <v>149</v>
      </c>
      <c r="C77" s="18" t="s">
        <v>52</v>
      </c>
      <c r="D77" s="20">
        <v>2</v>
      </c>
      <c r="E77" s="18" t="s">
        <v>84</v>
      </c>
      <c r="F77" s="18" t="s">
        <v>18</v>
      </c>
      <c r="G77" s="9" t="str">
        <f>_xlfn.DISPIMG("ID_5C7B1EFFF29F48BFAD4BF09572F2730F",1)</f>
        <v>=DISPIMG("ID_5C7B1EFFF29F48BFAD4BF09572F2730F",1)</v>
      </c>
    </row>
    <row r="78" ht="59.95" spans="1:7">
      <c r="A78" s="13"/>
      <c r="B78" s="13"/>
      <c r="C78" s="18" t="s">
        <v>69</v>
      </c>
      <c r="D78" s="20">
        <v>2</v>
      </c>
      <c r="E78" s="18" t="s">
        <v>124</v>
      </c>
      <c r="F78" s="18" t="s">
        <v>18</v>
      </c>
      <c r="G78" s="9" t="str">
        <f>_xlfn.DISPIMG("ID_F439BECE94E64F14A4994A4328A32560",1)</f>
        <v>=DISPIMG("ID_F439BECE94E64F14A4994A4328A32560",1)</v>
      </c>
    </row>
    <row r="79" ht="47.65" spans="1:7">
      <c r="A79" s="13"/>
      <c r="B79" s="13"/>
      <c r="C79" s="18" t="s">
        <v>80</v>
      </c>
      <c r="D79" s="20">
        <v>3</v>
      </c>
      <c r="E79" s="18" t="s">
        <v>39</v>
      </c>
      <c r="F79" s="18" t="s">
        <v>150</v>
      </c>
      <c r="G79" s="9" t="str">
        <f>_xlfn.DISPIMG("ID_3FFFF26935A049A1A76EA0A66C1714A4",1)</f>
        <v>=DISPIMG("ID_3FFFF26935A049A1A76EA0A66C1714A4",1)</v>
      </c>
    </row>
    <row r="80" ht="61.15" spans="1:7">
      <c r="A80" s="18" t="s">
        <v>151</v>
      </c>
      <c r="B80" s="18" t="s">
        <v>152</v>
      </c>
      <c r="C80" s="18" t="s">
        <v>52</v>
      </c>
      <c r="D80" s="20">
        <v>1</v>
      </c>
      <c r="E80" s="18" t="s">
        <v>84</v>
      </c>
      <c r="F80" s="18" t="s">
        <v>18</v>
      </c>
      <c r="G80" s="9" t="str">
        <f>_xlfn.DISPIMG("ID_F279F83728094D14B991127F9775A873",1)</f>
        <v>=DISPIMG("ID_F279F83728094D14B991127F9775A873",1)</v>
      </c>
    </row>
  </sheetData>
  <mergeCells count="64">
    <mergeCell ref="A1:G1"/>
    <mergeCell ref="A3:A5"/>
    <mergeCell ref="A7:A10"/>
    <mergeCell ref="A11:A13"/>
    <mergeCell ref="A16:A18"/>
    <mergeCell ref="A20:A21"/>
    <mergeCell ref="A24:A25"/>
    <mergeCell ref="A26:A29"/>
    <mergeCell ref="A31:A61"/>
    <mergeCell ref="A62:A64"/>
    <mergeCell ref="A67:A70"/>
    <mergeCell ref="A72:A73"/>
    <mergeCell ref="A75:A76"/>
    <mergeCell ref="A77:A79"/>
    <mergeCell ref="B3:B5"/>
    <mergeCell ref="B7:B10"/>
    <mergeCell ref="B11:B13"/>
    <mergeCell ref="B16:B18"/>
    <mergeCell ref="B20:B21"/>
    <mergeCell ref="B26:B29"/>
    <mergeCell ref="B41:B44"/>
    <mergeCell ref="B45:B49"/>
    <mergeCell ref="B50:B52"/>
    <mergeCell ref="B62:B63"/>
    <mergeCell ref="B67:B70"/>
    <mergeCell ref="B72:B73"/>
    <mergeCell ref="B75:B76"/>
    <mergeCell ref="B77:B79"/>
    <mergeCell ref="C41:C44"/>
    <mergeCell ref="C45:C49"/>
    <mergeCell ref="C50:C52"/>
    <mergeCell ref="C62:C63"/>
    <mergeCell ref="C67:C68"/>
    <mergeCell ref="C69:C70"/>
    <mergeCell ref="C75:C76"/>
    <mergeCell ref="D41:D44"/>
    <mergeCell ref="D45:D49"/>
    <mergeCell ref="D50:D52"/>
    <mergeCell ref="D62:D63"/>
    <mergeCell ref="D67:D68"/>
    <mergeCell ref="D69:D70"/>
    <mergeCell ref="D75:D76"/>
    <mergeCell ref="E41:E44"/>
    <mergeCell ref="E45:E49"/>
    <mergeCell ref="E50:E52"/>
    <mergeCell ref="E62:E63"/>
    <mergeCell ref="E67:E68"/>
    <mergeCell ref="E69:E70"/>
    <mergeCell ref="E75:E76"/>
    <mergeCell ref="F41:F44"/>
    <mergeCell ref="F45:F49"/>
    <mergeCell ref="F50:F52"/>
    <mergeCell ref="F62:F63"/>
    <mergeCell ref="F67:F68"/>
    <mergeCell ref="F69:F70"/>
    <mergeCell ref="F75:F76"/>
    <mergeCell ref="G31:G32"/>
    <mergeCell ref="G41:G44"/>
    <mergeCell ref="G45:G49"/>
    <mergeCell ref="G50:G52"/>
    <mergeCell ref="G62:G63"/>
    <mergeCell ref="G67:G68"/>
    <mergeCell ref="G69:G70"/>
    <mergeCell ref="G75:G7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ChakTong</dc:creator>
  <cp:lastModifiedBy>CDY</cp:lastModifiedBy>
  <dcterms:created xsi:type="dcterms:W3CDTF">2023-08-04T19:47:00Z</dcterms:created>
  <dcterms:modified xsi:type="dcterms:W3CDTF">2023-08-25T04:47:29Z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2023-08-23T09:45:32Z</vt:filetime>
  </property>
  <property fmtid="{D5CDD505-2E9C-101B-9397-08002B2CF9AE}" pid="4" name="ICV">
    <vt:lpwstr>1A47A646E0B7481CBA316262F8019516_12</vt:lpwstr>
  </property>
  <property fmtid="{D5CDD505-2E9C-101B-9397-08002B2CF9AE}" pid="5" name="KSOProductBuildVer">
    <vt:lpwstr>2052-12.1.0.15120</vt:lpwstr>
  </property>
</Properties>
</file>